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DieseArbeitsmappe"/>
  <xr:revisionPtr revIDLastSave="0" documentId="13_ncr:1_{AEBADF6A-0664-4874-878A-7B257451CB5F}" xr6:coauthVersionLast="47" xr6:coauthVersionMax="47" xr10:uidLastSave="{00000000-0000-0000-0000-000000000000}"/>
  <bookViews>
    <workbookView xWindow="-120" yWindow="-120" windowWidth="29040" windowHeight="15840" tabRatio="923" xr2:uid="{89F2829B-5AF8-4758-87CA-DAFE2049F932}"/>
  </bookViews>
  <sheets>
    <sheet name="Allgemeine Angaben" sheetId="1" r:id="rId1"/>
    <sheet name="Datengrundlage" sheetId="2" state="hidden" r:id="rId2"/>
    <sheet name="Übersicht Vergabe" sheetId="6" r:id="rId3"/>
    <sheet name="Direktvergabe_Ja" sheetId="5" state="hidden" r:id="rId4"/>
    <sheet name="offenes Verfahren" sheetId="7" r:id="rId5"/>
    <sheet name="nicht o Verfahren m v B" sheetId="8" r:id="rId6"/>
    <sheet name="nicht o Verfahren o v B" sheetId="9" r:id="rId7"/>
    <sheet name="Verhandlungsverfahren m v B" sheetId="10" r:id="rId8"/>
    <sheet name="Verhandlungsverfahren o v B" sheetId="11" r:id="rId9"/>
    <sheet name="Direktvergabe" sheetId="13" r:id="rId10"/>
    <sheet name="Direktvergabe m v B" sheetId="14" r:id="rId11"/>
    <sheet name="Rahmenvereinbarung" sheetId="15" r:id="rId12"/>
    <sheet name="dynamisches Beschaffungssystem" sheetId="16" r:id="rId13"/>
    <sheet name="wettbewerblicher Dialog" sheetId="17" r:id="rId14"/>
    <sheet name="elektronische Auktion" sheetId="18" r:id="rId15"/>
    <sheet name="Innovationspartnerschaft" sheetId="19" r:id="rId16"/>
  </sheets>
  <definedNames>
    <definedName name="Art_des_Auftrags">Datengrundlage!$B$48:$B$50</definedName>
    <definedName name="Arten_Vergabeverfahren">Datengrundlage!$B$32:$B$43</definedName>
    <definedName name="Auftragsjahr">Datengrundlage!$E$22:$N$22</definedName>
    <definedName name="Beim_FöWe_handelt_es_sich_um">Datengrundlage!$B$4:$B$8</definedName>
    <definedName name="_xlnm.Print_Area" localSheetId="0">'Allgemeine Angaben'!$B$1:$T$46</definedName>
    <definedName name="_xlnm.Print_Area" localSheetId="9">Direktvergabe!$B$1:$M$52</definedName>
    <definedName name="_xlnm.Print_Area" localSheetId="10">'Direktvergabe m v B'!$B$1:$M$52</definedName>
    <definedName name="_xlnm.Print_Area" localSheetId="3">Direktvergabe_Ja!$B$1:$M$48</definedName>
    <definedName name="_xlnm.Print_Area" localSheetId="12">'dynamisches Beschaffungssystem'!$B$1:$M$100</definedName>
    <definedName name="_xlnm.Print_Area" localSheetId="14">'elektronische Auktion'!$B$1:$M$100</definedName>
    <definedName name="_xlnm.Print_Area" localSheetId="15">Innovationspartnerschaft!$B$1:$M$100</definedName>
    <definedName name="_xlnm.Print_Area" localSheetId="5">'nicht o Verfahren m v B'!$B$1:$M$100</definedName>
    <definedName name="_xlnm.Print_Area" localSheetId="6">'nicht o Verfahren o v B'!$B$1:$M$100</definedName>
    <definedName name="_xlnm.Print_Area" localSheetId="4">'offenes Verfahren'!$B$1:$M$97</definedName>
    <definedName name="_xlnm.Print_Area" localSheetId="11">Rahmenvereinbarung!$B$1:$M$100</definedName>
    <definedName name="_xlnm.Print_Area" localSheetId="7">'Verhandlungsverfahren m v B'!$B$1:$M$100</definedName>
    <definedName name="_xlnm.Print_Area" localSheetId="8">'Verhandlungsverfahren o v B'!$B$1:$M$100</definedName>
    <definedName name="_xlnm.Print_Area" localSheetId="13">'wettbewerblicher Dialog'!$B$1:$M$100</definedName>
    <definedName name="Fassung_2006">Datengrundlage!$F$13:$F$19</definedName>
    <definedName name="Fassung_2018">Datengrundlage!$G$13:$G$16</definedName>
    <definedName name="Fassung_BVergG">Datengrundlage!$B$17:$B$18</definedName>
    <definedName name="Finanzierung_Aufsicht_der_Einrichtung">Datengrundlage!$B$11:$B$14</definedName>
    <definedName name="Ja_Nein">Datengrundlage!$F$4:$F$5</definedName>
    <definedName name="Ja_Nein_nicht_relevant">Datengrundlage!$H$4:$H$5</definedName>
    <definedName name="Ja_Nein_weil">Datengrundlage!$G$4:$G$5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5" i="15" l="1"/>
  <c r="C65" i="18"/>
  <c r="C65" i="19"/>
  <c r="C65" i="16"/>
  <c r="C65" i="11"/>
  <c r="C65" i="10"/>
  <c r="C65" i="9"/>
  <c r="C65" i="8"/>
  <c r="C65" i="7"/>
  <c r="C57" i="19"/>
  <c r="C57" i="18"/>
  <c r="C57" i="17"/>
  <c r="C57" i="16"/>
  <c r="C57" i="15"/>
  <c r="C57" i="11"/>
  <c r="C57" i="10"/>
  <c r="C57" i="9"/>
  <c r="C57" i="8"/>
  <c r="C57" i="7"/>
  <c r="I17" i="6"/>
  <c r="I18" i="6"/>
  <c r="I19" i="6"/>
  <c r="I20" i="6"/>
  <c r="I21" i="6"/>
  <c r="I22" i="6"/>
  <c r="I23" i="6"/>
  <c r="I24" i="6"/>
  <c r="I25" i="6"/>
  <c r="I26" i="6"/>
  <c r="I27" i="6"/>
  <c r="I28" i="6"/>
  <c r="I29" i="6"/>
  <c r="I30" i="6"/>
  <c r="I31" i="6"/>
  <c r="I32" i="6"/>
  <c r="I33" i="6"/>
  <c r="I34" i="6"/>
  <c r="I35" i="6"/>
  <c r="I16" i="6"/>
  <c r="C35" i="7"/>
  <c r="C35" i="8"/>
  <c r="C35" i="9"/>
  <c r="C35" i="10"/>
  <c r="C35" i="11"/>
  <c r="C35" i="16"/>
  <c r="C35" i="17"/>
  <c r="C35" i="18"/>
  <c r="C35" i="19"/>
  <c r="C35" i="15"/>
  <c r="K4" i="19"/>
  <c r="K4" i="18"/>
  <c r="K4" i="17"/>
  <c r="K4" i="16"/>
  <c r="K4" i="15"/>
  <c r="K4" i="14"/>
  <c r="K4" i="13"/>
  <c r="K4" i="11"/>
  <c r="K4" i="10"/>
  <c r="K4" i="9"/>
  <c r="K4" i="8"/>
  <c r="K4" i="7"/>
  <c r="C23" i="1" a="1"/>
  <c r="C23" i="1" s="1"/>
  <c r="C25" i="1" a="1"/>
  <c r="C25" i="1" s="1"/>
  <c r="K17" i="19" l="1"/>
  <c r="K16" i="19"/>
  <c r="K15" i="19"/>
  <c r="K14" i="19"/>
  <c r="K17" i="18"/>
  <c r="K16" i="18"/>
  <c r="K15" i="18"/>
  <c r="K14" i="18"/>
  <c r="K17" i="17"/>
  <c r="K16" i="17"/>
  <c r="K15" i="17"/>
  <c r="K14" i="17"/>
  <c r="K17" i="16"/>
  <c r="K16" i="16"/>
  <c r="K15" i="16"/>
  <c r="K14" i="16"/>
  <c r="K17" i="15"/>
  <c r="K16" i="15"/>
  <c r="K15" i="15"/>
  <c r="K14" i="15"/>
  <c r="K17" i="14"/>
  <c r="K16" i="14"/>
  <c r="K15" i="14"/>
  <c r="K14" i="14"/>
  <c r="K17" i="13"/>
  <c r="K16" i="13"/>
  <c r="K15" i="13"/>
  <c r="K14" i="13"/>
  <c r="K17" i="11"/>
  <c r="K16" i="11"/>
  <c r="K15" i="11"/>
  <c r="K14" i="11"/>
  <c r="K17" i="10"/>
  <c r="K16" i="10"/>
  <c r="K15" i="10"/>
  <c r="K14" i="10"/>
  <c r="K17" i="9"/>
  <c r="K16" i="9"/>
  <c r="K15" i="9"/>
  <c r="K14" i="9"/>
  <c r="K17" i="8"/>
  <c r="K16" i="8"/>
  <c r="K15" i="8"/>
  <c r="K14" i="8"/>
  <c r="K17" i="7"/>
  <c r="K16" i="7"/>
  <c r="K15" i="7" l="1"/>
  <c r="C64" i="19"/>
  <c r="C27" i="19"/>
  <c r="C26" i="19"/>
  <c r="C64" i="18"/>
  <c r="C27" i="18"/>
  <c r="C26" i="18"/>
  <c r="C65" i="17"/>
  <c r="C64" i="17"/>
  <c r="C27" i="17"/>
  <c r="C26" i="17"/>
  <c r="C64" i="16"/>
  <c r="C27" i="16"/>
  <c r="C26" i="16"/>
  <c r="C64" i="15"/>
  <c r="C27" i="15"/>
  <c r="C26" i="15"/>
  <c r="C64" i="11"/>
  <c r="C27" i="11"/>
  <c r="C26" i="11"/>
  <c r="C64" i="10"/>
  <c r="C27" i="10"/>
  <c r="C26" i="10"/>
  <c r="C64" i="9"/>
  <c r="C27" i="9"/>
  <c r="C26" i="9"/>
  <c r="C64" i="7"/>
  <c r="C27" i="7"/>
  <c r="C26" i="7"/>
  <c r="C64" i="8"/>
  <c r="C27" i="8"/>
  <c r="C26" i="8"/>
  <c r="I9" i="19"/>
  <c r="I9" i="18"/>
  <c r="I9" i="17"/>
  <c r="I9" i="16"/>
  <c r="I9" i="15"/>
  <c r="I9" i="14"/>
  <c r="I9" i="13"/>
  <c r="I9" i="11"/>
  <c r="I9" i="10"/>
  <c r="I9" i="9"/>
  <c r="I9" i="8"/>
  <c r="I9" i="7"/>
  <c r="K14" i="7"/>
  <c r="K9" i="5" l="1"/>
  <c r="K10" i="5"/>
  <c r="K7" i="5"/>
  <c r="F8" i="6" l="1"/>
  <c r="O21" i="1"/>
  <c r="G19" i="1"/>
  <c r="K14" i="5" l="1"/>
  <c r="R29" i="1"/>
  <c r="R14" i="1"/>
  <c r="R13" i="1"/>
  <c r="R12" i="1"/>
  <c r="C34" i="5"/>
  <c r="K17" i="5"/>
  <c r="K16" i="5"/>
  <c r="K15" i="5"/>
  <c r="R17" i="1" l="1"/>
  <c r="R15" i="1"/>
  <c r="S13" i="1" l="1"/>
  <c r="S14" i="1"/>
  <c r="S12" i="1"/>
  <c r="R11" i="1"/>
  <c r="R3" i="1" s="1"/>
  <c r="C14" i="1"/>
  <c r="C13" i="1"/>
  <c r="C12" i="1"/>
  <c r="S3" i="1" l="1"/>
  <c r="A1" i="6" s="1"/>
  <c r="A1" i="5" l="1"/>
  <c r="C2"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<sst xmlns="http://schemas.openxmlformats.org/spreadsheetml/2006/main" count="1067" uniqueCount="251">
  <si>
    <t>Antragsnummer</t>
  </si>
  <si>
    <t>Bund, Land, Gemeinde oder Gemeindeverband</t>
  </si>
  <si>
    <t>Einrichtungen des öffentlichen Rechtes (inkl. Verbände mit Bund, Land, Gemeinde)</t>
  </si>
  <si>
    <t>Privater Auftraggeber mit Subvention &gt;50%</t>
  </si>
  <si>
    <t>Sektorenauftraggeber</t>
  </si>
  <si>
    <t>Beim FöWe handelt es sich um</t>
  </si>
  <si>
    <t>Ja Nein</t>
  </si>
  <si>
    <t>Ja</t>
  </si>
  <si>
    <t>Nein</t>
  </si>
  <si>
    <t>Finanzierung Aufsicht der Einrichtung</t>
  </si>
  <si>
    <t>überwiegend Finanzierung durch öffentliche Auftraggeber</t>
  </si>
  <si>
    <t>Leitung unterliegt Aufsicht durch öffentliche Auftraggeber</t>
  </si>
  <si>
    <t>Verwaltungs-, Leitungs-, Aufsichtsorgan mehrheitlich durch öffentliche Auftraggeber</t>
  </si>
  <si>
    <t>keine überwiegende Funktionen durch öffentliche Auftraggeber</t>
  </si>
  <si>
    <t>Ja Nein weil</t>
  </si>
  <si>
    <t>Nein, weil…</t>
  </si>
  <si>
    <t>Die zu vergebende Leistung unterliegt dem BVergG?</t>
  </si>
  <si>
    <t>Fassung BVergG</t>
  </si>
  <si>
    <t>Auftragsjahr</t>
  </si>
  <si>
    <t>2006-2007</t>
  </si>
  <si>
    <t>2008-2009</t>
  </si>
  <si>
    <t>2010-2011</t>
  </si>
  <si>
    <t>2012-2013</t>
  </si>
  <si>
    <t>2014-2015</t>
  </si>
  <si>
    <t>2017-2018</t>
  </si>
  <si>
    <t>2016-2017</t>
  </si>
  <si>
    <t>2018-2019</t>
  </si>
  <si>
    <t>2020-2021</t>
  </si>
  <si>
    <t>2022-2023</t>
  </si>
  <si>
    <t>Bauaufträge</t>
  </si>
  <si>
    <t>Lieferungen und DL</t>
  </si>
  <si>
    <t>Lieferungen und DL Sektoren Auftraggeber</t>
  </si>
  <si>
    <t>Lieferungen und DL zentrale Beschaffungsstellen</t>
  </si>
  <si>
    <t>Ist</t>
  </si>
  <si>
    <t>Soll</t>
  </si>
  <si>
    <t>Ziel - Hyperlink</t>
  </si>
  <si>
    <t>UNTERSCHRIFT</t>
  </si>
  <si>
    <t>Datum, Ort</t>
  </si>
  <si>
    <t xml:space="preserve">NAME UND FUNKTION (im Unternehmen) IN BLOCKBUCHSTABEN </t>
  </si>
  <si>
    <t>ALLGEMEINE ANGABEN</t>
  </si>
  <si>
    <t>Welche Fassung des BVergG ist anzuwenden?</t>
  </si>
  <si>
    <t>In welchem Jahr wurde das Vergabeverfahren eingeleitet?</t>
  </si>
  <si>
    <t>ANGABEN ZUM BVergG</t>
  </si>
  <si>
    <t>GESAMTKOSTEN DES VORHABENS</t>
  </si>
  <si>
    <t>Bauleistungen (inkl. Lieferungen)</t>
  </si>
  <si>
    <t>Dienstleistungen - Ingenieur</t>
  </si>
  <si>
    <t>Dienstleistungen - sonstige Fachgebiete</t>
  </si>
  <si>
    <t>Lieferleistungen</t>
  </si>
  <si>
    <t>Kostenschätzung vor Auftragsvergaben [EUR]</t>
  </si>
  <si>
    <t>Endabrechnung
[EUR]</t>
  </si>
  <si>
    <t>Schwellenwerte
[EUR]</t>
  </si>
  <si>
    <t>Ja Nein nicht relevant</t>
  </si>
  <si>
    <t>PLANUNGSPHASE</t>
  </si>
  <si>
    <t>VERÖFFENTLICHUNGS- UND AUSSCHREIBUNGSPHASE</t>
  </si>
  <si>
    <t>AUSWAHLPHASE</t>
  </si>
  <si>
    <t>VERGABE</t>
  </si>
  <si>
    <t>AUFTRAGSDURCHFÜHRUNG</t>
  </si>
  <si>
    <t xml:space="preserve">UNTERLAGEN </t>
  </si>
  <si>
    <t>Formular zur Selbstauskunft - Bundesvergabegesetz</t>
  </si>
  <si>
    <t>Beschreibung der Leistungen</t>
  </si>
  <si>
    <t>Wurden Ausschreibungsfristen während des Verfahrens berichtigt?</t>
  </si>
  <si>
    <t>Gibt es unzulässige vergabefreie Leistungen?</t>
  </si>
  <si>
    <t>Wurde die richtige Auftragsart gewählt?</t>
  </si>
  <si>
    <t>Wurde der Auftragswert richtig geschätzt? (Splitten von Aufträgen nicht möglich!)</t>
  </si>
  <si>
    <t>Ist das gewählte Verfahren zulässig?</t>
  </si>
  <si>
    <t>Arten Vergabeverfahren</t>
  </si>
  <si>
    <t>offenes Verfahren</t>
  </si>
  <si>
    <t>nicht offenes Verfahren mit vorheriger Bekanntmachung</t>
  </si>
  <si>
    <t>nicht offenes Verfahren ohne vorheriger Bekanntmachung</t>
  </si>
  <si>
    <t>Verhandlungsverfahren mit vorheriger Bekanntmachung</t>
  </si>
  <si>
    <t>Verhandlungsverfahren ohne vorheriger Bekanntmachung</t>
  </si>
  <si>
    <t>Direktvergabe</t>
  </si>
  <si>
    <t>Direktvergabe mit vorheriger Bekanntmachung</t>
  </si>
  <si>
    <t>Rahmenvereinbarung</t>
  </si>
  <si>
    <t>dynamisches Beschaffungssystem</t>
  </si>
  <si>
    <t>wettbewerblicher Dialog</t>
  </si>
  <si>
    <t>elektronische Auktion (kein eigenes Vergabeverfahren)</t>
  </si>
  <si>
    <t>Innovationspartnerschaft</t>
  </si>
  <si>
    <t>Zugriff am 14.07.2023: https://www.wko.at/service/wirtschaftsrecht-gewerberecht/Arten-der-Vergabeverfahren.html</t>
  </si>
  <si>
    <t>Sind die Eignungskriterien unternehmens- und nicht auftragsbezogen ausgewählt?</t>
  </si>
  <si>
    <t>Wurden diskriminierende Eignungskriterien ausgewählt?</t>
  </si>
  <si>
    <t>Welche Nachweise wurden verlangt?</t>
  </si>
  <si>
    <t>Wurde die Befugnis anhand der Nachweise geprüft</t>
  </si>
  <si>
    <t>Wurde die Zuverlässigkeit anhand der Nachweise geprüft?</t>
  </si>
  <si>
    <t>Wurde die Leistungsfähigkeit anhand der Nachweise geprüft?</t>
  </si>
  <si>
    <t>Erfolgte der Zuschlag anhand der festgelegten Zuschlagskriterien und deren Gewichtung?</t>
  </si>
  <si>
    <t>Wurden diskriminierende Zuschlagskriterien ausgewählt / gewichtet?</t>
  </si>
  <si>
    <t xml:space="preserve">Eignungskriterien </t>
  </si>
  <si>
    <t>Art des Auftrags und Auftragsbewertung</t>
  </si>
  <si>
    <t>Vergabeverfahren</t>
  </si>
  <si>
    <t>Zuschlagskriterien</t>
  </si>
  <si>
    <t>Auswahlkriterien bei zweistufigen Vergabeverfahren</t>
  </si>
  <si>
    <t>Waren die Auswahlkriterien unternehmensbezogen und nicht auftragsbezogen?</t>
  </si>
  <si>
    <t>Wurden die Entscheidungen (Auswahl/Ausscheiden) entsprechend dokumentiert?</t>
  </si>
  <si>
    <t>Einreichungen von Angeboten und Auswahl von Bietern</t>
  </si>
  <si>
    <t>Anzahl der Unternehmen, die zur Angebotsabgabe aufgefordert wurden?</t>
  </si>
  <si>
    <t>Bewertung der Angebote</t>
  </si>
  <si>
    <t>Wurde die Prüfung und Bewertung der Angebote dokumentiert?</t>
  </si>
  <si>
    <t>Ist das Angebot als integrierter Bestandteil des Vertrags definiert?</t>
  </si>
  <si>
    <t>Wurde die Zuschlagsentscheidung allen Bietern mitgeteilt?</t>
  </si>
  <si>
    <t>Wurde die Stillhaltefrist vor der Zuschlagserteilung eingehalten?</t>
  </si>
  <si>
    <t>Wurde der vergebene Auftrag entsprechend bekanntgemacht?</t>
  </si>
  <si>
    <t>Wurde der gesamte Vergabevorgang nachvollziehbar und geordnet dokumentiert?</t>
  </si>
  <si>
    <t>Gab es wesentliche Änderungen des Auftrags nach der Vergabe/Zuschlagserteilung?</t>
  </si>
  <si>
    <t>Wurden etwaige Zusatzaufträge korrekt vergeben?</t>
  </si>
  <si>
    <t>Folgende Unterlagen werden übermittelt</t>
  </si>
  <si>
    <t>Preisspiegel/ Angebotsprüfbericht</t>
  </si>
  <si>
    <t>Formale Ausschreibungsunterlagen</t>
  </si>
  <si>
    <t>Mit meiner Unterschrift bestätige ich die Richtigkeit und Vollständigkeit der Angaben auf dem Formular zur Selbstauskunft - Bundesvergabegesetz.</t>
  </si>
  <si>
    <t>Erfolgte eine Korrekte Auftragswertschätzung?</t>
  </si>
  <si>
    <t>Wurden die Vorgaben zur Kostenplausibilisierung eingehalten?</t>
  </si>
  <si>
    <t>Wurden die Kosten anhand eines zulässigen Referenzkostensystems plausibilisiert?</t>
  </si>
  <si>
    <t>Wurden die Kosten mit unverbindlichen Preisauskünften/Angeboten plausibilisiert?</t>
  </si>
  <si>
    <t>Erfolgte eine sonstige Plausibilisierung?</t>
  </si>
  <si>
    <t>Gibt es Hinweise auf die eingeschränkte Befugnis, Leistungsfähigkeit und Zuverlässigkeit des Bieters?</t>
  </si>
  <si>
    <t>Gab es wesentliche Auftragsänderungen im Rahmen der Durchführung?</t>
  </si>
  <si>
    <t>Angaben zu vergaberechtlichen Vorhaben</t>
  </si>
  <si>
    <t>Kurzbezeichnung des beantragten Vorhabens:</t>
  </si>
  <si>
    <t>Beschreibung der Leistung des Beantragten Vorhabens:</t>
  </si>
  <si>
    <t>Gesamtkosten des Vorhabens:</t>
  </si>
  <si>
    <t>Im Förderungsantrag angegebene Gesamtkosten:</t>
  </si>
  <si>
    <t>Davon vergabefreie 
Leistung(en):</t>
  </si>
  <si>
    <t>Beschreibung der vergabefreien Leistungen:</t>
  </si>
  <si>
    <t>Übersicht zu den gewählten Vergabeverfahren</t>
  </si>
  <si>
    <t>Art des Auftrags</t>
  </si>
  <si>
    <t>Geschätzter Auftragswert (netto)</t>
  </si>
  <si>
    <t>Grundlagen/ Begründung für den geschätzten Auftragswert</t>
  </si>
  <si>
    <t>Gewähltes Vergabeverfahren</t>
  </si>
  <si>
    <t>Doku in Vergabeplattform (ANKÖ, Lieferanzeiger, etc.)</t>
  </si>
  <si>
    <t>Datum zur Einholung von unverb. Preisauskünften/ Angeboten</t>
  </si>
  <si>
    <t xml:space="preserve">Anzahl d. Unternehmen die aufgefordert wurden </t>
  </si>
  <si>
    <t>Hinweis auf eingeschränkte Befugnis, Leistungsfähigkeit und Zuverlässigkeit der Bieter (wenn ja: Begründung)</t>
  </si>
  <si>
    <t>Zuschlags-
erteilung am</t>
  </si>
  <si>
    <t>Zuschlagserteilung an</t>
  </si>
  <si>
    <t>Datum d. Absage an unterlegene Bieter</t>
  </si>
  <si>
    <t>Beauftragter Gesamtpreis (netto)</t>
  </si>
  <si>
    <t>Abgerechnete Rechnungsbeträge (netto)</t>
  </si>
  <si>
    <t>1.</t>
  </si>
  <si>
    <t>2.</t>
  </si>
  <si>
    <t>3.</t>
  </si>
  <si>
    <t>4.</t>
  </si>
  <si>
    <t>5.</t>
  </si>
  <si>
    <t>6.</t>
  </si>
  <si>
    <t>7.</t>
  </si>
  <si>
    <t>8.</t>
  </si>
  <si>
    <t>9.</t>
  </si>
  <si>
    <t>10.</t>
  </si>
  <si>
    <t>11.</t>
  </si>
  <si>
    <t>12.</t>
  </si>
  <si>
    <t>13.</t>
  </si>
  <si>
    <t>14.</t>
  </si>
  <si>
    <t>15.</t>
  </si>
  <si>
    <t>16.</t>
  </si>
  <si>
    <t>17.</t>
  </si>
  <si>
    <t>18.</t>
  </si>
  <si>
    <t>19.</t>
  </si>
  <si>
    <t>20.</t>
  </si>
  <si>
    <t>Bauauftrag</t>
  </si>
  <si>
    <t>Lieferauftrag</t>
  </si>
  <si>
    <t>Dienstleistungsauftrag</t>
  </si>
  <si>
    <t>Wurde die Bekanntmachung der Direktvergabe fehlerfrei durchgeführt?</t>
  </si>
  <si>
    <t>Wurden Grundsätze des Vergabeverfahrens nicht eingehalten?</t>
  </si>
  <si>
    <t>ALLGEMEINE ANGABEN ZUR VERGABE</t>
  </si>
  <si>
    <t>Auftragswert</t>
  </si>
  <si>
    <t>Kostenplausibilisierung</t>
  </si>
  <si>
    <t>Fassung_2006</t>
  </si>
  <si>
    <t>Fassung_2018</t>
  </si>
  <si>
    <t>Fassung des BVergG</t>
  </si>
  <si>
    <t>Angaben zum Projekt, wenn eine Direktvergabe möglich ist</t>
  </si>
  <si>
    <t>VERPFLICHTEND 
Förderungsnehmende Person</t>
  </si>
  <si>
    <t>VERPFLICHTEND - firmenmäßige Unterfertigung (Stempel und Unterschrift) durch die förderungsnehmende Person</t>
  </si>
  <si>
    <t>Verfahrensart</t>
  </si>
  <si>
    <t>Kostenschätzung vor Auftragsvergaben 
[EUR]</t>
  </si>
  <si>
    <t>Umfassen die angeführten Kosten das gesamte Vorhaben? (zusammenhängende Projekte mit relevanten Kosten)</t>
  </si>
  <si>
    <t>Nicht relevant</t>
  </si>
  <si>
    <t>Vergabe</t>
  </si>
  <si>
    <t>keine Direktvergabe</t>
  </si>
  <si>
    <t>Direkt- und Nichtdirektvergabe</t>
  </si>
  <si>
    <t>Kostenschätzung</t>
  </si>
  <si>
    <t>Wurde dokumentiert, dass die Unternehmer keinem der Ausschlussgründe gem. §78 BVergG unterliegen?</t>
  </si>
  <si>
    <t xml:space="preserve">Wurde geprüft, dass die am Vergabeverfahren beteiligten Personen (Mitglieder des Vergabegremiums, Zuschlagsentscheidung treffenden Personen) in keinem Interessenkonflikt zu den potenziellen Auftragnehmern stehen? </t>
  </si>
  <si>
    <t>Anmerkungen</t>
  </si>
  <si>
    <t>Folgendes Gewerk ist betroffen:</t>
  </si>
  <si>
    <t>Gewählte Verfahrensart:</t>
  </si>
  <si>
    <t>Art des Auftrags:</t>
  </si>
  <si>
    <t>Bitte um Begründung:</t>
  </si>
  <si>
    <t>Welche Gewerke sind betroffen:</t>
  </si>
  <si>
    <t xml:space="preserve"> dynamisches Beschaffungssystem</t>
  </si>
  <si>
    <t>Wurde die Eignung der Unternehmer gem. §78 BVergG geprüft, damit keine von der Teilnahme am Vergabeverfahren auszuschließenden Unternehmen beauftragt werden?</t>
  </si>
  <si>
    <t>Wurde die Eignung der Unternehmer gem. §249 BVergG geprüft, damit keine von der Teilnahme am Vergabeverfahren auszuschließenden Unternehmen beauftragt werden?</t>
  </si>
  <si>
    <t>Wurde die Eignung der Unternehmer gem. §129 Abs. 1 Z 8 BVergG 2006 geprüft, damit keine von der Teilnahme am Vergabeverfahren auszuschließenden Unternehmen beauftragt werden?</t>
  </si>
  <si>
    <t>Wurde die Eignung der Unternehmer gem. §269 Abs. 1 Z 6 BVergG 2006 geprüft, damit keine von der Teilnahme am Vergabeverfahren auszuschließenden Unternehmen beauftragt werden?</t>
  </si>
  <si>
    <t>Baukartell</t>
  </si>
  <si>
    <t>Wurde dokumentiert, dass die Unternehmer keinem der Ausschlussgründe gem. §249 BVergG unterliegen?</t>
  </si>
  <si>
    <t>Wurde dokumentiert, dass die Unternehmer keinem der Ausschlussgründe gem. §129 Abs. 1 Z 8 BVergG 2006 unterliegen?</t>
  </si>
  <si>
    <t>Wurde dokumentiert, dass die Unternehmer keinem der Ausschlussgründe gem. §269 Abs. 1 Z 6 BVergG 2006 unterliegen?</t>
  </si>
  <si>
    <t>Förderungsnehmende Person:</t>
  </si>
  <si>
    <t>Förderungsnehmende Person ist…</t>
  </si>
  <si>
    <t>Förderungsnehmende Person unterliegt dem BVergG?</t>
  </si>
  <si>
    <t>Verfahren</t>
  </si>
  <si>
    <t>Reiter</t>
  </si>
  <si>
    <t>nicht o Verfahren m v B</t>
  </si>
  <si>
    <t>nicht o Verfahren o v B</t>
  </si>
  <si>
    <t>Verhandlungsverfahren m v B</t>
  </si>
  <si>
    <t>Verhandlungsverfahren o v B</t>
  </si>
  <si>
    <t>Direktvergabe m v B</t>
  </si>
  <si>
    <t>elektronische Auktion</t>
  </si>
  <si>
    <t>Detaillierte Angaben - offenes Verfahren</t>
  </si>
  <si>
    <t>Detaillierte Angaben - nicht offenes Verfahren mit vorheriger Bekanntmachung</t>
  </si>
  <si>
    <t>Detaillierte Angaben - nicht offenes Verfahren ohne vorheriger Bekanntmachung</t>
  </si>
  <si>
    <t>Detaillierte Angaben - Verhandlungsverfahren mit vorheriger Bekanntmachung</t>
  </si>
  <si>
    <t>Detaillierte Angaben - Verhandlungsverfahren ohne vorheriger Bekanntmachung</t>
  </si>
  <si>
    <t>Detaillierte Angaben - Direktvergabe</t>
  </si>
  <si>
    <t>Detaillierte Angaben - Direktvergabe mit vorheriger Bekanntmachung</t>
  </si>
  <si>
    <t>Detaillierte Angaben - Rahmenvereinbarung</t>
  </si>
  <si>
    <t>Detaillierte Angaben - dynamisches Beschaffungssystem</t>
  </si>
  <si>
    <t>Detaillierte Angaben - wettbewerblicher Dialog</t>
  </si>
  <si>
    <t>Detaillierte Angaben - elektronische Auktion</t>
  </si>
  <si>
    <t>Detaillierte Angaben - Innovationspartnerschaft</t>
  </si>
  <si>
    <t>Sind die Zuschlagskriterien auftrags- und nicht unternehmensbezogen gewählt?</t>
  </si>
  <si>
    <t>ab 2024</t>
  </si>
  <si>
    <r>
      <rPr>
        <b/>
        <sz val="11"/>
        <color rgb="FFFF0000"/>
        <rFont val="Calibri"/>
        <family val="2"/>
      </rPr>
      <t>Hinweis:</t>
    </r>
    <r>
      <rPr>
        <sz val="11"/>
        <color theme="1"/>
        <rFont val="Calibri"/>
        <family val="2"/>
      </rPr>
      <t xml:space="preserve"> Bitte befüllen Sie für jedes gewählte Vergabeverfahren das entsprechende Tabellenblatt. Beachten Sie dabei, dass die selben Vergabeverfahren (auch für verschiedene Gewerke) auf einem Tabellenblatt abgebildet werden. Bei Bedarf könen die einzelen Tabellenblätter auch kopiert werden.</t>
    </r>
  </si>
  <si>
    <t>Dokumentation der Vergabeschritte &gt;= 12.500,00 EUR</t>
  </si>
  <si>
    <t>Bauleistungen (inklusive Lieferungen)</t>
  </si>
  <si>
    <t>Wurden die erforderlichen Fristen eingehalten und waren diese für alle Bieter und Bieterinnen gleich?</t>
  </si>
  <si>
    <t>Wurde die Befugnis von der auftraggebenden Person definiert?</t>
  </si>
  <si>
    <t>Wurde die Zuverlässigkeit von der auftraggebenden Person definiert?</t>
  </si>
  <si>
    <t>Wurde die Leistungsfähigkeit von der auftraggebenden Person definiert?</t>
  </si>
  <si>
    <t>Wurde Mindest- und Höchstzahl der teilnehmenden Personen für die zweite Stufe angegeben?</t>
  </si>
  <si>
    <t>Beschreibung des vergaberechtlichen Vorhabens beziehungsweise der Gewerke</t>
  </si>
  <si>
    <t>Abhängig von der Wahl der Vergabeverfahrensart, wurde die Mindest- beziehungsweise Höchstzahl der teilnehmenden Personen/Bieter eingehalten?</t>
  </si>
  <si>
    <t>Wurde die Auswahl des erfolgreichen Bieters oder der erfolgreichen Bieterin begründet?</t>
  </si>
  <si>
    <t>Auflistung der Unterlagen, die übermittelt werden : (zum Beispiel Bieterverfahren, Zu-/Absagen, Bekanntmachung der Vergabe…)</t>
  </si>
  <si>
    <t>Auftragsschreiben (Info an alle Bieter und Bieterinnen über Zuschlagsentscheidunge)</t>
  </si>
  <si>
    <t>Wurden die erforderlichen Fristen eingehalten und waren diese für alle Bieter und Bieterinnen und Bieterinnen gleich?</t>
  </si>
  <si>
    <t>Dienstleistungen - Ingenieur oder Ingenieurin</t>
  </si>
  <si>
    <t>Auftragsschreiben (Info an alle Bieter und Bieterinnen und Bieterinnen über Zuschlagsentscheidunge)</t>
  </si>
  <si>
    <t>Einreichungen von Angeboten und Auswahl von Bietern und Bieterinnen</t>
  </si>
  <si>
    <t>Abhängig von der Wahl der Vergabeverfahrensart, wurde die Mindest- beziehungsweise Höchstzahl der teilnehmenden Personen/Bieter und Bieterinnen eingehalten?</t>
  </si>
  <si>
    <t>Wurde die Auswahl des erfolgreichen Bieters oder der erfolgreichen Bieterin oder der erfolgreichen Bieterin begründet?</t>
  </si>
  <si>
    <t>Wurde die Zuschlagsentscheidung allen Bietern und Bieterinnen mitgeteilt?</t>
  </si>
  <si>
    <t>Dienstleistungen - Ingenieur oder Ingenieurin oder Ingenieur oder Ingenieurinin</t>
  </si>
  <si>
    <t>Auftragsschreiben (Info an alle Bieter und Bieterinnen und Bieterinnen und Bieterinnen über Zuschlagsentscheidunge)</t>
  </si>
  <si>
    <t>Gibt es Hinweise auf die eingeschränkte Befugnis, Leistungsfähigkeit und Zuverlässigkeit des Bieters oder der Bieterin?</t>
  </si>
  <si>
    <t>Wurden die erforderlichen Fristen eingehalten und waren diese für alle Bieter und Bieterinnengleich?</t>
  </si>
  <si>
    <t>Wurden die erforderlichen Fristen eingehalten und waren diese für alle Bieter und Bieterinnen  gleich?</t>
  </si>
  <si>
    <t xml:space="preserve">Dienstleistungen - Ingenieur oder Ingenieurin </t>
  </si>
  <si>
    <t>laufende Nummer</t>
  </si>
  <si>
    <t>Anzahl der eingelangten Angeboten</t>
  </si>
  <si>
    <t>Bei Abweichung beauftragter/ abgerechneter Gesamtpreis Begründung/ Anmerkung für Zulässigkeit</t>
  </si>
  <si>
    <t>Gesamtprojektkosten exklusive USt.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</si>
</sst>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 #,##0.00_-;\-&quot;€&quot;\ * #,##0.00_-;_-&quot;€&quot;\ * &quot;-&quot;??_-;_-@_-"/>
    <numFmt numFmtId="43" formatCode="_-* #,##0.00_-;\-* #,##0.00_-;_-* &quot;-&quot;??_-;_-@_-"/>
    <numFmt numFmtId="164" formatCode="&quot;€&quot;\ #,##0.00"/>
  </numFmts>
  <fonts count="37" x14ac:knownFonts="1">
    <font>
      <sz val="11"/>
      <color theme="1"/>
      <name val="Calibri"/>
      <family val="2"/>
    </font>
    <font>
      <b/>
      <sz val="11"/>
      <color theme="1"/>
      <name val="Calibri"/>
      <family val="2"/>
    </font>
    <font>
      <sz val="10"/>
      <color theme="1"/>
      <name val="Arial"/>
      <family val="2"/>
    </font>
    <font>
      <b/>
      <sz val="10"/>
      <color theme="1"/>
      <name val="Arial"/>
      <family val="2"/>
    </font>
    <font>
      <sz val="11"/>
      <color theme="1"/>
      <name val="Calibri"/>
      <family val="2"/>
    </font>
    <font>
      <b/>
      <sz val="11"/>
      <color theme="0"/>
      <name val="Calibri"/>
      <family val="2"/>
    </font>
    <font>
      <sz val="11"/>
      <color theme="0"/>
      <name val="Calibri"/>
      <family val="2"/>
    </font>
    <font>
      <sz val="11"/>
      <name val="Calibri"/>
      <family val="2"/>
    </font>
    <font>
      <b/>
      <sz val="11"/>
      <color theme="4"/>
      <name val="Calibri"/>
      <family val="2"/>
    </font>
    <font>
      <sz val="16"/>
      <color theme="1"/>
      <name val="Calibri"/>
      <family val="2"/>
    </font>
    <font>
      <u/>
      <sz val="11"/>
      <color theme="10"/>
      <name val="Calibri"/>
      <family val="2"/>
    </font>
    <font>
      <b/>
      <sz val="12"/>
      <color rgb="FF00B050"/>
      <name val="Calibri"/>
      <family val="2"/>
    </font>
    <font>
      <sz val="18"/>
      <color theme="0"/>
      <name val="Calibri"/>
      <family val="2"/>
      <scheme val="minor"/>
    </font>
    <font>
      <sz val="11"/>
      <name val="Verdana"/>
      <family val="2"/>
    </font>
    <font>
      <sz val="11"/>
      <name val="Calibri"/>
      <family val="2"/>
      <scheme val="minor"/>
    </font>
    <font>
      <sz val="10"/>
      <name val="Calibri"/>
      <family val="2"/>
      <scheme val="minor"/>
    </font>
    <font>
      <sz val="8"/>
      <name val="Calibri"/>
      <family val="2"/>
      <scheme val="minor"/>
    </font>
    <font>
      <b/>
      <sz val="14"/>
      <color rgb="FF00946C"/>
      <name val="Calibri"/>
      <family val="2"/>
    </font>
    <font>
      <b/>
      <sz val="11"/>
      <color rgb="FF00946C"/>
      <name val="Calibri"/>
      <family val="2"/>
    </font>
    <font>
      <sz val="11"/>
      <color rgb="FF00946C"/>
      <name val="Calibri"/>
      <family val="2"/>
    </font>
    <font>
      <sz val="20"/>
      <color rgb="FF00946C"/>
      <name val="Calibri"/>
      <family val="2"/>
    </font>
    <font>
      <b/>
      <sz val="11"/>
      <name val="Calibri"/>
      <family val="2"/>
    </font>
    <font>
      <b/>
      <sz val="12"/>
      <color theme="0"/>
      <name val="Calibri"/>
      <family val="2"/>
    </font>
    <font>
      <sz val="11"/>
      <color theme="9"/>
      <name val="Calibri"/>
      <family val="2"/>
    </font>
    <font>
      <sz val="11"/>
      <color theme="1"/>
      <name val="Calibri"/>
      <family val="2"/>
      <scheme val="minor"/>
    </font>
    <font>
      <sz val="14"/>
      <color rgb="FF00946C"/>
      <name val="Calibri"/>
      <family val="2"/>
      <scheme val="minor"/>
    </font>
    <font>
      <sz val="11"/>
      <color rgb="FF00946C"/>
      <name val="Calibri"/>
      <family val="2"/>
      <scheme val="minor"/>
    </font>
    <font>
      <b/>
      <sz val="14"/>
      <color theme="0"/>
      <name val="Calibri"/>
      <family val="2"/>
    </font>
    <font>
      <sz val="16"/>
      <name val="Calibri"/>
      <family val="2"/>
    </font>
    <font>
      <sz val="11"/>
      <color theme="2"/>
      <name val="Calibri"/>
      <family val="2"/>
    </font>
    <font>
      <sz val="11"/>
      <color theme="2" tint="-0.34998626667073579"/>
      <name val="Calibri"/>
      <family val="2"/>
    </font>
    <font>
      <i/>
      <sz val="11"/>
      <color theme="1"/>
      <name val="Calibri"/>
      <family val="2"/>
    </font>
    <font>
      <sz val="22"/>
      <color rgb="FF00946C"/>
      <name val="Calibri"/>
      <family val="2"/>
    </font>
    <font>
      <u/>
      <sz val="11"/>
      <color rgb="FF00946C"/>
      <name val="Calibri"/>
      <family val="2"/>
    </font>
    <font>
      <b/>
      <u/>
      <sz val="12"/>
      <color rgb="FF00946C"/>
      <name val="Calibri"/>
      <family val="2"/>
    </font>
    <font>
      <b/>
      <sz val="11"/>
      <color rgb="FFFF0000"/>
      <name val="Calibri"/>
      <family val="2"/>
    </font>
    <font>
      <strike/>
      <sz val="11"/>
      <name val="Calibri"/>
      <family val="2"/>
    </font>
  </fonts>
  <fills count="10">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rgb="FF00946C"/>
        <bgColor indexed="64"/>
      </patternFill>
    </fill>
    <fill>
      <patternFill patternType="solid">
        <fgColor rgb="FFFFFF99"/>
        <bgColor indexed="64"/>
      </patternFill>
    </fill>
    <fill>
      <patternFill patternType="solid">
        <fgColor rgb="FF92D050"/>
        <bgColor indexed="64"/>
      </patternFill>
    </fill>
    <fill>
      <patternFill patternType="solid">
        <fgColor theme="2"/>
        <bgColor indexed="64"/>
      </patternFill>
    </fill>
    <fill>
      <patternFill patternType="solid">
        <fgColor rgb="FFFFFF00"/>
        <bgColor indexed="64"/>
      </patternFill>
    </fill>
  </fills>
  <borders count="30">
    <border>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right/>
      <top style="hair">
        <color indexed="64"/>
      </top>
      <bottom style="hair">
        <color indexed="64"/>
      </bottom>
      <diagonal/>
    </border>
    <border>
      <left/>
      <right style="thin">
        <color indexed="64"/>
      </right>
      <top/>
      <bottom/>
      <diagonal/>
    </border>
    <border>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theme="0"/>
      </left>
      <right style="hair">
        <color theme="0"/>
      </right>
      <top style="hair">
        <color theme="0"/>
      </top>
      <bottom style="hair">
        <color theme="0"/>
      </bottom>
      <diagonal/>
    </border>
    <border>
      <left style="hair">
        <color theme="0"/>
      </left>
      <right style="hair">
        <color theme="0"/>
      </right>
      <top/>
      <bottom/>
      <diagonal/>
    </border>
    <border>
      <left style="hair">
        <color indexed="64"/>
      </left>
      <right style="hair">
        <color theme="0"/>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bottom style="hair">
        <color indexed="64"/>
      </bottom>
      <diagonal/>
    </border>
    <border>
      <left style="thin">
        <color indexed="64"/>
      </left>
      <right/>
      <top/>
      <bottom/>
      <diagonal/>
    </border>
    <border>
      <left style="thin">
        <color indexed="64"/>
      </left>
      <right style="hair">
        <color indexed="64"/>
      </right>
      <top style="hair">
        <color indexed="64"/>
      </top>
      <bottom style="hair">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6">
    <xf numFmtId="0" fontId="0" fillId="0" borderId="0"/>
    <xf numFmtId="43" fontId="4" fillId="0" borderId="0" applyFont="0" applyFill="0" applyBorder="0" applyAlignment="0" applyProtection="0"/>
    <xf numFmtId="0" fontId="10" fillId="0" borderId="0" applyNumberFormat="0" applyFill="0" applyBorder="0" applyAlignment="0" applyProtection="0"/>
    <xf numFmtId="43" fontId="13" fillId="0" borderId="0" applyFont="0" applyFill="0" applyBorder="0" applyAlignment="0" applyProtection="0"/>
    <xf numFmtId="44" fontId="4" fillId="0" borderId="0" applyFont="0" applyFill="0" applyBorder="0" applyAlignment="0" applyProtection="0"/>
    <xf numFmtId="44" fontId="24" fillId="0" borderId="0" applyFont="0" applyFill="0" applyBorder="0" applyAlignment="0" applyProtection="0"/>
  </cellStyleXfs>
  <cellXfs count="236">
    <xf numFmtId="0" fontId="0" fillId="0" borderId="0" xfId="0"/>
    <xf numFmtId="0" fontId="2" fillId="0" borderId="0" xfId="0" applyFont="1" applyFill="1" applyBorder="1" applyAlignment="1">
      <alignment vertical="center"/>
    </xf>
    <xf numFmtId="0" fontId="0" fillId="0" borderId="0" xfId="0" applyBorder="1"/>
    <xf numFmtId="0" fontId="1" fillId="2" borderId="0" xfId="0" applyFont="1" applyFill="1"/>
    <xf numFmtId="0" fontId="3" fillId="0" borderId="0" xfId="0" applyFont="1" applyFill="1" applyBorder="1" applyAlignment="1">
      <alignment vertical="center"/>
    </xf>
    <xf numFmtId="3" fontId="2" fillId="0" borderId="0" xfId="0" applyNumberFormat="1" applyFont="1" applyFill="1" applyBorder="1" applyAlignment="1">
      <alignment vertical="center"/>
    </xf>
    <xf numFmtId="43" fontId="14" fillId="0" borderId="2" xfId="3" applyFont="1" applyBorder="1" applyAlignment="1" applyProtection="1">
      <alignment horizontal="left" vertical="top"/>
    </xf>
    <xf numFmtId="0" fontId="23" fillId="0" borderId="0" xfId="0" applyFont="1"/>
    <xf numFmtId="44" fontId="25" fillId="3" borderId="0" xfId="5" applyFont="1" applyFill="1" applyBorder="1" applyAlignment="1" applyProtection="1"/>
    <xf numFmtId="0" fontId="0" fillId="0" borderId="0" xfId="0"/>
    <xf numFmtId="0" fontId="0" fillId="3" borderId="0" xfId="0" applyFont="1" applyFill="1" applyProtection="1"/>
    <xf numFmtId="0" fontId="1" fillId="4" borderId="1" xfId="0" applyFont="1" applyFill="1" applyBorder="1" applyProtection="1"/>
    <xf numFmtId="0" fontId="8" fillId="3" borderId="0" xfId="0" applyFont="1" applyFill="1" applyAlignment="1" applyProtection="1">
      <alignment horizontal="center" vertical="center"/>
    </xf>
    <xf numFmtId="0" fontId="21" fillId="3" borderId="1" xfId="0" applyFont="1" applyFill="1" applyBorder="1" applyAlignment="1" applyProtection="1">
      <alignment horizontal="center" vertical="center"/>
    </xf>
    <xf numFmtId="0" fontId="0" fillId="3" borderId="1" xfId="0" applyFont="1" applyFill="1" applyBorder="1" applyProtection="1"/>
    <xf numFmtId="0" fontId="17" fillId="3" borderId="0" xfId="0" applyFont="1" applyFill="1" applyProtection="1"/>
    <xf numFmtId="0" fontId="1" fillId="3" borderId="0" xfId="0" applyFont="1" applyFill="1" applyProtection="1"/>
    <xf numFmtId="0" fontId="0" fillId="3" borderId="0" xfId="0" applyFont="1" applyFill="1" applyBorder="1" applyProtection="1"/>
    <xf numFmtId="0" fontId="5" fillId="5" borderId="0" xfId="0" applyFont="1" applyFill="1" applyProtection="1"/>
    <xf numFmtId="0" fontId="6" fillId="5" borderId="0" xfId="0" applyFont="1" applyFill="1" applyProtection="1"/>
    <xf numFmtId="0" fontId="0" fillId="3" borderId="0" xfId="0" applyFill="1" applyBorder="1" applyAlignment="1" applyProtection="1">
      <alignment horizontal="right"/>
    </xf>
    <xf numFmtId="0" fontId="0" fillId="3" borderId="0" xfId="0" applyFont="1" applyFill="1" applyAlignment="1" applyProtection="1">
      <alignment horizontal="right" vertical="top"/>
    </xf>
    <xf numFmtId="0" fontId="0" fillId="3" borderId="0" xfId="0" applyFill="1" applyProtection="1"/>
    <xf numFmtId="0" fontId="11" fillId="3" borderId="0" xfId="2" applyFont="1" applyFill="1" applyAlignment="1" applyProtection="1">
      <alignment horizontal="center" vertical="center"/>
    </xf>
    <xf numFmtId="0" fontId="22" fillId="5" borderId="0" xfId="2" applyFont="1" applyFill="1" applyAlignment="1" applyProtection="1">
      <alignment horizontal="center" vertical="center"/>
    </xf>
    <xf numFmtId="0" fontId="0" fillId="3" borderId="5" xfId="0" applyFont="1" applyFill="1" applyBorder="1" applyProtection="1"/>
    <xf numFmtId="43" fontId="14" fillId="0" borderId="0" xfId="1" applyFont="1" applyBorder="1" applyAlignment="1" applyProtection="1">
      <alignment horizontal="left" vertical="top"/>
    </xf>
    <xf numFmtId="0" fontId="16" fillId="0" borderId="5" xfId="0" applyFont="1" applyBorder="1" applyProtection="1"/>
    <xf numFmtId="0" fontId="0" fillId="3" borderId="0" xfId="0" applyFill="1" applyBorder="1" applyAlignment="1" applyProtection="1">
      <protection locked="0"/>
    </xf>
    <xf numFmtId="0" fontId="0" fillId="3" borderId="1" xfId="0" applyFill="1" applyBorder="1" applyAlignment="1" applyProtection="1">
      <alignment horizontal="center" vertical="center"/>
      <protection locked="0"/>
    </xf>
    <xf numFmtId="0" fontId="9" fillId="3" borderId="0" xfId="0" applyFont="1" applyFill="1" applyAlignment="1" applyProtection="1">
      <alignment horizontal="center" vertical="center"/>
    </xf>
    <xf numFmtId="0" fontId="20" fillId="3" borderId="0" xfId="0" applyFont="1" applyFill="1" applyProtection="1"/>
    <xf numFmtId="0" fontId="19" fillId="3" borderId="0" xfId="0" applyFont="1" applyFill="1" applyProtection="1"/>
    <xf numFmtId="0" fontId="0" fillId="3" borderId="0" xfId="0" applyFill="1" applyBorder="1" applyAlignment="1" applyProtection="1">
      <alignment horizontal="center" vertical="center"/>
    </xf>
    <xf numFmtId="0" fontId="18" fillId="3" borderId="0" xfId="0" applyFont="1" applyFill="1" applyBorder="1" applyAlignment="1" applyProtection="1">
      <alignment horizontal="left" vertical="center"/>
    </xf>
    <xf numFmtId="0" fontId="7" fillId="3" borderId="0" xfId="0" applyFont="1" applyFill="1" applyAlignment="1" applyProtection="1">
      <alignment horizontal="center" vertical="center"/>
    </xf>
    <xf numFmtId="0" fontId="7" fillId="3" borderId="0" xfId="0" applyFont="1" applyFill="1" applyBorder="1" applyAlignment="1" applyProtection="1"/>
    <xf numFmtId="0" fontId="0" fillId="3" borderId="0" xfId="0" applyFill="1" applyBorder="1" applyProtection="1"/>
    <xf numFmtId="0" fontId="7" fillId="3" borderId="0" xfId="0" applyFont="1" applyFill="1" applyBorder="1" applyAlignment="1" applyProtection="1">
      <alignment horizontal="left" vertical="center"/>
    </xf>
    <xf numFmtId="0" fontId="7" fillId="3" borderId="0" xfId="0" applyFont="1" applyFill="1" applyBorder="1" applyAlignment="1" applyProtection="1">
      <alignment vertical="center"/>
    </xf>
    <xf numFmtId="0" fontId="0" fillId="3" borderId="0" xfId="0" applyFill="1" applyBorder="1" applyAlignment="1" applyProtection="1">
      <alignment horizontal="left"/>
    </xf>
    <xf numFmtId="0" fontId="18" fillId="3" borderId="0" xfId="0" applyFont="1" applyFill="1" applyBorder="1" applyAlignment="1" applyProtection="1">
      <alignment vertical="center"/>
    </xf>
    <xf numFmtId="0" fontId="7" fillId="3" borderId="0" xfId="0" applyFont="1" applyFill="1" applyBorder="1" applyProtection="1"/>
    <xf numFmtId="0" fontId="7" fillId="3" borderId="0" xfId="0" applyFont="1" applyFill="1" applyProtection="1"/>
    <xf numFmtId="0" fontId="25" fillId="3" borderId="0" xfId="0" applyFont="1" applyFill="1" applyProtection="1"/>
    <xf numFmtId="0" fontId="0" fillId="3" borderId="7" xfId="0" applyFill="1" applyBorder="1" applyProtection="1"/>
    <xf numFmtId="0" fontId="27" fillId="3" borderId="0" xfId="0" applyFont="1" applyFill="1" applyProtection="1"/>
    <xf numFmtId="0" fontId="19" fillId="3" borderId="0" xfId="0" applyFont="1" applyFill="1" applyAlignment="1" applyProtection="1">
      <alignment horizontal="center" vertical="center" wrapText="1"/>
    </xf>
    <xf numFmtId="0" fontId="19" fillId="4" borderId="1" xfId="0" applyFont="1" applyFill="1" applyBorder="1" applyAlignment="1" applyProtection="1">
      <alignment horizontal="center" vertical="center" wrapText="1"/>
    </xf>
    <xf numFmtId="0" fontId="19" fillId="4" borderId="9" xfId="0" applyFont="1" applyFill="1" applyBorder="1" applyAlignment="1" applyProtection="1">
      <alignment horizontal="center" vertical="center" wrapText="1"/>
    </xf>
    <xf numFmtId="0" fontId="19" fillId="4" borderId="4" xfId="0" applyFont="1" applyFill="1" applyBorder="1" applyAlignment="1" applyProtection="1">
      <alignment horizontal="center" vertical="center" wrapText="1"/>
    </xf>
    <xf numFmtId="0" fontId="0" fillId="3" borderId="0" xfId="0" applyFill="1" applyAlignment="1" applyProtection="1">
      <alignment wrapText="1"/>
    </xf>
    <xf numFmtId="0" fontId="0" fillId="3" borderId="1" xfId="0" applyFill="1" applyBorder="1" applyAlignment="1" applyProtection="1">
      <alignment horizontal="center" vertical="center" wrapText="1"/>
    </xf>
    <xf numFmtId="0" fontId="0" fillId="3" borderId="1" xfId="0" applyFill="1" applyBorder="1" applyAlignment="1" applyProtection="1">
      <alignment wrapText="1"/>
      <protection locked="0"/>
    </xf>
    <xf numFmtId="0" fontId="0" fillId="3" borderId="9" xfId="0" applyFill="1" applyBorder="1" applyAlignment="1" applyProtection="1">
      <alignment wrapText="1"/>
      <protection locked="0"/>
    </xf>
    <xf numFmtId="0" fontId="0" fillId="3" borderId="4" xfId="0" applyFill="1" applyBorder="1" applyAlignment="1" applyProtection="1">
      <alignment wrapText="1"/>
      <protection locked="0"/>
    </xf>
    <xf numFmtId="0" fontId="0" fillId="3" borderId="0" xfId="0" applyFill="1" applyProtection="1"/>
    <xf numFmtId="0" fontId="7" fillId="0" borderId="0" xfId="0" applyFont="1" applyAlignment="1" applyProtection="1">
      <alignment horizontal="center" vertical="center"/>
    </xf>
    <xf numFmtId="0" fontId="0" fillId="3" borderId="1" xfId="0" applyFill="1" applyBorder="1" applyAlignment="1" applyProtection="1">
      <alignment horizontal="center" vertical="center"/>
      <protection locked="0"/>
    </xf>
    <xf numFmtId="0" fontId="0" fillId="3" borderId="0" xfId="0" applyFill="1" applyProtection="1"/>
    <xf numFmtId="43" fontId="0" fillId="4" borderId="0" xfId="1" applyFont="1" applyFill="1" applyBorder="1" applyAlignment="1" applyProtection="1"/>
    <xf numFmtId="43" fontId="0" fillId="6" borderId="1" xfId="1" applyFont="1" applyFill="1" applyBorder="1" applyAlignment="1" applyProtection="1"/>
    <xf numFmtId="0" fontId="5" fillId="5" borderId="0" xfId="0" applyFont="1" applyFill="1" applyAlignment="1" applyProtection="1">
      <alignment horizontal="center"/>
    </xf>
    <xf numFmtId="0" fontId="5" fillId="3" borderId="0" xfId="0" applyFont="1" applyFill="1" applyBorder="1" applyAlignment="1" applyProtection="1">
      <alignment horizontal="center" vertical="center"/>
    </xf>
    <xf numFmtId="0" fontId="0" fillId="7" borderId="0" xfId="0" applyFont="1" applyFill="1" applyProtection="1"/>
    <xf numFmtId="0" fontId="0" fillId="7" borderId="0" xfId="0" applyFill="1" applyProtection="1"/>
    <xf numFmtId="0" fontId="0" fillId="8" borderId="0" xfId="0" applyFont="1" applyFill="1" applyProtection="1"/>
    <xf numFmtId="0" fontId="8" fillId="8" borderId="0" xfId="0" applyFont="1" applyFill="1" applyAlignment="1" applyProtection="1">
      <alignment horizontal="center" vertical="center"/>
    </xf>
    <xf numFmtId="0" fontId="0" fillId="8" borderId="0" xfId="0" applyFont="1" applyFill="1" applyBorder="1" applyProtection="1"/>
    <xf numFmtId="0" fontId="12" fillId="8" borderId="0" xfId="0" applyFont="1" applyFill="1" applyBorder="1" applyAlignment="1" applyProtection="1">
      <alignment horizontal="center" vertical="center" wrapText="1"/>
    </xf>
    <xf numFmtId="43" fontId="15" fillId="8" borderId="0" xfId="1" applyFont="1" applyFill="1" applyBorder="1" applyAlignment="1" applyProtection="1">
      <alignment horizontal="center" vertical="top"/>
    </xf>
    <xf numFmtId="0" fontId="0" fillId="8" borderId="0" xfId="0" applyFill="1" applyProtection="1"/>
    <xf numFmtId="0" fontId="6" fillId="8" borderId="0" xfId="0" applyFont="1" applyFill="1" applyBorder="1" applyAlignment="1" applyProtection="1">
      <alignment wrapText="1"/>
    </xf>
    <xf numFmtId="0" fontId="6" fillId="8" borderId="10" xfId="0" applyFont="1" applyFill="1" applyBorder="1" applyProtection="1"/>
    <xf numFmtId="0" fontId="6" fillId="8" borderId="0" xfId="0" applyFont="1" applyFill="1" applyBorder="1" applyProtection="1"/>
    <xf numFmtId="0" fontId="11" fillId="8" borderId="0" xfId="2" applyFont="1" applyFill="1" applyAlignment="1" applyProtection="1">
      <alignment horizontal="center" vertical="center"/>
    </xf>
    <xf numFmtId="0" fontId="1" fillId="8" borderId="3" xfId="0" applyFont="1" applyFill="1" applyBorder="1" applyProtection="1"/>
    <xf numFmtId="0" fontId="1" fillId="8" borderId="4" xfId="0" applyFont="1" applyFill="1" applyBorder="1" applyProtection="1"/>
    <xf numFmtId="0" fontId="0" fillId="8" borderId="1" xfId="0" applyFont="1" applyFill="1" applyBorder="1" applyProtection="1"/>
    <xf numFmtId="0" fontId="29" fillId="8" borderId="0" xfId="0" applyFont="1" applyFill="1" applyProtection="1"/>
    <xf numFmtId="0" fontId="0" fillId="9" borderId="0" xfId="0" applyFill="1" applyProtection="1"/>
    <xf numFmtId="0" fontId="5" fillId="5" borderId="0" xfId="0" applyFont="1" applyFill="1" applyAlignment="1" applyProtection="1">
      <alignment horizontal="center" vertical="center"/>
    </xf>
    <xf numFmtId="0" fontId="0" fillId="3" borderId="0" xfId="0" applyFill="1" applyBorder="1" applyAlignment="1" applyProtection="1"/>
    <xf numFmtId="0" fontId="9" fillId="3" borderId="0" xfId="0" applyFont="1" applyFill="1" applyAlignment="1" applyProtection="1">
      <alignment horizontal="center" vertical="center"/>
    </xf>
    <xf numFmtId="0" fontId="0" fillId="3" borderId="0" xfId="0" applyFont="1" applyFill="1" applyBorder="1" applyAlignment="1" applyProtection="1"/>
    <xf numFmtId="0" fontId="0" fillId="3" borderId="0" xfId="0" applyFill="1" applyBorder="1" applyAlignment="1" applyProtection="1"/>
    <xf numFmtId="0" fontId="12" fillId="4" borderId="5" xfId="0" applyFont="1" applyFill="1" applyBorder="1" applyAlignment="1" applyProtection="1">
      <alignment horizontal="center" vertical="center" wrapText="1"/>
      <protection locked="0"/>
    </xf>
    <xf numFmtId="0" fontId="9" fillId="3" borderId="0" xfId="0" applyFont="1" applyFill="1" applyAlignment="1" applyProtection="1">
      <alignment horizontal="center" vertical="center"/>
    </xf>
    <xf numFmtId="0" fontId="32" fillId="3" borderId="0" xfId="0" applyFont="1" applyFill="1" applyProtection="1"/>
    <xf numFmtId="0" fontId="0" fillId="3" borderId="0" xfId="0" applyFill="1" applyAlignment="1" applyProtection="1"/>
    <xf numFmtId="0" fontId="19" fillId="3" borderId="0" xfId="0" applyFont="1" applyFill="1" applyAlignment="1" applyProtection="1">
      <alignment horizontal="center" wrapText="1"/>
    </xf>
    <xf numFmtId="0" fontId="26" fillId="3" borderId="0" xfId="0" applyFont="1" applyFill="1" applyBorder="1" applyAlignment="1" applyProtection="1">
      <alignment wrapText="1"/>
    </xf>
    <xf numFmtId="0" fontId="26" fillId="3" borderId="0" xfId="0" applyFont="1" applyFill="1" applyAlignment="1" applyProtection="1">
      <alignment wrapText="1"/>
    </xf>
    <xf numFmtId="0" fontId="19" fillId="4" borderId="3" xfId="0" applyFont="1" applyFill="1" applyBorder="1" applyAlignment="1" applyProtection="1">
      <alignment horizontal="center" vertical="center" wrapText="1"/>
      <protection hidden="1"/>
    </xf>
    <xf numFmtId="0" fontId="33" fillId="3" borderId="3" xfId="2" applyFont="1" applyFill="1" applyBorder="1" applyAlignment="1" applyProtection="1">
      <alignment vertical="center" wrapText="1"/>
      <protection locked="0" hidden="1"/>
    </xf>
    <xf numFmtId="0" fontId="0" fillId="3" borderId="0" xfId="0" applyFill="1" applyAlignment="1" applyProtection="1">
      <alignment horizontal="center" vertical="center"/>
    </xf>
    <xf numFmtId="0" fontId="34" fillId="3" borderId="0" xfId="2" applyFont="1" applyFill="1" applyProtection="1"/>
    <xf numFmtId="0" fontId="6" fillId="3" borderId="0" xfId="0" applyFont="1" applyFill="1" applyProtection="1"/>
    <xf numFmtId="43" fontId="0" fillId="3" borderId="0" xfId="1" applyFont="1" applyFill="1" applyBorder="1" applyAlignment="1" applyProtection="1">
      <alignment horizontal="center" vertical="center"/>
    </xf>
    <xf numFmtId="0" fontId="0" fillId="0" borderId="0" xfId="0" applyProtection="1"/>
    <xf numFmtId="0" fontId="7" fillId="3" borderId="0" xfId="0" applyFont="1" applyFill="1" applyAlignment="1" applyProtection="1">
      <alignment horizontal="left" vertical="center"/>
    </xf>
    <xf numFmtId="0" fontId="7" fillId="3" borderId="0" xfId="0" applyFont="1" applyFill="1" applyAlignment="1" applyProtection="1">
      <alignment horizontal="left"/>
    </xf>
    <xf numFmtId="0" fontId="0" fillId="3" borderId="0" xfId="0" applyFill="1" applyBorder="1" applyAlignment="1" applyProtection="1">
      <alignment vertical="top"/>
    </xf>
    <xf numFmtId="0" fontId="0" fillId="0" borderId="0" xfId="0" applyBorder="1" applyAlignment="1" applyProtection="1">
      <alignment vertical="top"/>
    </xf>
    <xf numFmtId="0" fontId="18" fillId="3" borderId="0" xfId="0" applyFont="1" applyFill="1" applyProtection="1"/>
    <xf numFmtId="0" fontId="34" fillId="3" borderId="0" xfId="2" applyFont="1" applyFill="1" applyProtection="1">
      <protection locked="0" hidden="1"/>
    </xf>
    <xf numFmtId="0" fontId="5" fillId="5" borderId="19" xfId="0" applyFont="1" applyFill="1" applyBorder="1" applyAlignment="1" applyProtection="1">
      <alignment horizontal="center"/>
    </xf>
    <xf numFmtId="0" fontId="5" fillId="5" borderId="20" xfId="0" applyFont="1" applyFill="1" applyBorder="1" applyAlignment="1" applyProtection="1">
      <alignment horizontal="center"/>
    </xf>
    <xf numFmtId="0" fontId="0" fillId="3" borderId="20" xfId="0" applyFill="1" applyBorder="1" applyProtection="1"/>
    <xf numFmtId="43" fontId="0" fillId="6" borderId="21" xfId="1" applyFont="1" applyFill="1" applyBorder="1" applyAlignment="1" applyProtection="1">
      <alignment horizontal="center" vertical="center"/>
      <protection locked="0"/>
    </xf>
    <xf numFmtId="0" fontId="0" fillId="3" borderId="2" xfId="0" applyFill="1" applyBorder="1" applyProtection="1"/>
    <xf numFmtId="0" fontId="0" fillId="3" borderId="5" xfId="0" applyFill="1" applyBorder="1" applyProtection="1"/>
    <xf numFmtId="0" fontId="7" fillId="3" borderId="5" xfId="0" applyFont="1" applyFill="1" applyBorder="1" applyAlignment="1" applyProtection="1">
      <alignment horizontal="left"/>
    </xf>
    <xf numFmtId="0" fontId="0" fillId="3" borderId="2" xfId="0" applyFill="1" applyBorder="1" applyAlignment="1" applyProtection="1">
      <alignment horizontal="center" vertical="center"/>
    </xf>
    <xf numFmtId="0" fontId="7" fillId="3" borderId="5" xfId="0" applyFont="1" applyFill="1" applyBorder="1" applyAlignment="1" applyProtection="1"/>
    <xf numFmtId="0" fontId="7" fillId="3" borderId="5" xfId="0" applyFont="1" applyFill="1" applyBorder="1" applyProtection="1"/>
    <xf numFmtId="0" fontId="0" fillId="6" borderId="3" xfId="0" applyFill="1" applyBorder="1" applyAlignment="1" applyProtection="1">
      <alignment horizontal="center" vertical="center"/>
      <protection locked="0"/>
    </xf>
    <xf numFmtId="0" fontId="0" fillId="6" borderId="13" xfId="0" applyFill="1" applyBorder="1" applyAlignment="1" applyProtection="1">
      <alignment horizontal="center" vertical="center"/>
      <protection locked="0"/>
    </xf>
    <xf numFmtId="0" fontId="0" fillId="6" borderId="21" xfId="0" applyFill="1" applyBorder="1" applyAlignment="1" applyProtection="1">
      <alignment horizontal="center" vertical="center"/>
      <protection locked="0"/>
    </xf>
    <xf numFmtId="0" fontId="7" fillId="3" borderId="2" xfId="0" applyFont="1" applyFill="1" applyBorder="1" applyProtection="1"/>
    <xf numFmtId="0" fontId="0" fillId="3" borderId="20" xfId="0" applyFill="1" applyBorder="1" applyAlignment="1" applyProtection="1">
      <alignment horizontal="center" vertical="center"/>
    </xf>
    <xf numFmtId="0" fontId="0" fillId="6" borderId="1" xfId="0" applyFill="1" applyBorder="1" applyAlignment="1" applyProtection="1">
      <alignment horizontal="center" vertical="center"/>
      <protection locked="0"/>
    </xf>
    <xf numFmtId="0" fontId="0" fillId="6" borderId="1" xfId="0" applyFont="1" applyFill="1" applyBorder="1" applyAlignment="1" applyProtection="1">
      <alignment horizontal="center" vertical="center"/>
      <protection locked="0"/>
    </xf>
    <xf numFmtId="44" fontId="0" fillId="6" borderId="1" xfId="4" applyFont="1" applyFill="1" applyBorder="1" applyAlignment="1" applyProtection="1">
      <alignment horizontal="center" vertical="center"/>
      <protection locked="0"/>
    </xf>
    <xf numFmtId="0" fontId="0" fillId="0" borderId="0" xfId="0" applyBorder="1" applyAlignment="1" applyProtection="1">
      <alignment wrapText="1"/>
    </xf>
    <xf numFmtId="0" fontId="0" fillId="8" borderId="1" xfId="0" applyFill="1" applyBorder="1" applyProtection="1"/>
    <xf numFmtId="0" fontId="5" fillId="8" borderId="0" xfId="0" applyFont="1" applyFill="1" applyProtection="1"/>
    <xf numFmtId="0" fontId="0" fillId="8" borderId="12" xfId="0" applyFill="1" applyBorder="1" applyAlignment="1" applyProtection="1">
      <alignment horizontal="left" wrapText="1"/>
    </xf>
    <xf numFmtId="43" fontId="6" fillId="8" borderId="11" xfId="1" applyFont="1" applyFill="1" applyBorder="1" applyAlignment="1" applyProtection="1">
      <alignment horizontal="center" vertical="center"/>
    </xf>
    <xf numFmtId="43" fontId="6" fillId="8" borderId="0" xfId="1" applyFont="1" applyFill="1" applyBorder="1" applyAlignment="1" applyProtection="1">
      <alignment horizontal="center" vertical="center"/>
    </xf>
    <xf numFmtId="0" fontId="7" fillId="8" borderId="0" xfId="0" applyFont="1" applyFill="1" applyProtection="1">
      <protection locked="0"/>
    </xf>
    <xf numFmtId="0" fontId="36" fillId="8" borderId="0" xfId="0" applyFont="1" applyFill="1" applyProtection="1">
      <protection locked="0"/>
    </xf>
    <xf numFmtId="0" fontId="7" fillId="8" borderId="0" xfId="0" applyFont="1" applyFill="1" applyBorder="1" applyProtection="1">
      <protection locked="0"/>
    </xf>
    <xf numFmtId="0" fontId="0" fillId="8" borderId="3" xfId="0" applyFill="1" applyBorder="1" applyAlignment="1" applyProtection="1">
      <alignment horizontal="left" vertical="top" wrapText="1"/>
    </xf>
    <xf numFmtId="0" fontId="0" fillId="8" borderId="6" xfId="0" applyFill="1" applyBorder="1" applyAlignment="1" applyProtection="1">
      <alignment horizontal="left" vertical="top" wrapText="1"/>
    </xf>
    <xf numFmtId="0" fontId="0" fillId="8" borderId="4" xfId="0" applyFill="1" applyBorder="1" applyAlignment="1" applyProtection="1">
      <alignment horizontal="left" vertical="top" wrapText="1"/>
    </xf>
    <xf numFmtId="0" fontId="12" fillId="4" borderId="5"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12" fillId="4" borderId="5" xfId="0" applyFont="1" applyFill="1"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7" fillId="8" borderId="3" xfId="0" applyFont="1" applyFill="1" applyBorder="1" applyProtection="1"/>
    <xf numFmtId="0" fontId="7" fillId="8" borderId="6" xfId="0" applyFont="1" applyFill="1" applyBorder="1" applyProtection="1"/>
    <xf numFmtId="0" fontId="7" fillId="8" borderId="4" xfId="0" applyFont="1" applyFill="1" applyBorder="1" applyProtection="1"/>
    <xf numFmtId="0" fontId="0" fillId="8" borderId="1" xfId="0" applyFont="1" applyFill="1" applyBorder="1" applyAlignment="1" applyProtection="1"/>
    <xf numFmtId="0" fontId="0" fillId="8" borderId="1" xfId="0" applyFill="1" applyBorder="1" applyAlignment="1" applyProtection="1"/>
    <xf numFmtId="0" fontId="0" fillId="8" borderId="1" xfId="0" applyFill="1" applyBorder="1" applyProtection="1"/>
    <xf numFmtId="0" fontId="31" fillId="8" borderId="3" xfId="0" applyFont="1" applyFill="1" applyBorder="1" applyAlignment="1" applyProtection="1">
      <alignment horizontal="left" wrapText="1"/>
    </xf>
    <xf numFmtId="0" fontId="31" fillId="8" borderId="6" xfId="0" applyFont="1" applyFill="1" applyBorder="1" applyAlignment="1" applyProtection="1">
      <alignment horizontal="left" wrapText="1"/>
    </xf>
    <xf numFmtId="0" fontId="31" fillId="8" borderId="4" xfId="0" applyFont="1" applyFill="1" applyBorder="1" applyAlignment="1" applyProtection="1">
      <alignment horizontal="left" wrapText="1"/>
    </xf>
    <xf numFmtId="0" fontId="0" fillId="8" borderId="3" xfId="0" applyFill="1" applyBorder="1" applyAlignment="1" applyProtection="1">
      <alignment horizontal="left" wrapText="1"/>
    </xf>
    <xf numFmtId="0" fontId="0" fillId="8" borderId="6" xfId="0" applyFill="1" applyBorder="1" applyAlignment="1" applyProtection="1">
      <alignment horizontal="left" wrapText="1"/>
    </xf>
    <xf numFmtId="0" fontId="0" fillId="8" borderId="4" xfId="0" applyFill="1" applyBorder="1" applyAlignment="1" applyProtection="1">
      <alignment horizontal="left" wrapText="1"/>
    </xf>
    <xf numFmtId="0" fontId="0" fillId="6" borderId="3" xfId="0" applyFill="1" applyBorder="1" applyAlignment="1" applyProtection="1">
      <alignment horizontal="center"/>
      <protection locked="0"/>
    </xf>
    <xf numFmtId="0" fontId="0" fillId="6" borderId="6" xfId="0" applyFill="1" applyBorder="1" applyAlignment="1" applyProtection="1">
      <alignment horizontal="center"/>
      <protection locked="0"/>
    </xf>
    <xf numFmtId="0" fontId="0" fillId="6" borderId="4" xfId="0" applyFill="1" applyBorder="1" applyAlignment="1" applyProtection="1">
      <alignment horizontal="center"/>
      <protection locked="0"/>
    </xf>
    <xf numFmtId="0" fontId="20" fillId="3" borderId="0" xfId="0" applyFont="1" applyFill="1" applyAlignment="1" applyProtection="1">
      <alignment horizontal="left" vertical="center"/>
    </xf>
    <xf numFmtId="0" fontId="20" fillId="3" borderId="0" xfId="0" applyFont="1" applyFill="1" applyAlignment="1" applyProtection="1">
      <alignment vertical="center"/>
    </xf>
    <xf numFmtId="0" fontId="0" fillId="3" borderId="1" xfId="0" applyFont="1" applyFill="1" applyBorder="1" applyAlignment="1" applyProtection="1"/>
    <xf numFmtId="0" fontId="0" fillId="3" borderId="1" xfId="0" applyFill="1" applyBorder="1" applyAlignment="1" applyProtection="1"/>
    <xf numFmtId="0" fontId="0" fillId="3" borderId="0" xfId="0" applyFont="1" applyFill="1" applyAlignment="1" applyProtection="1">
      <alignment wrapText="1"/>
    </xf>
    <xf numFmtId="0" fontId="0" fillId="0" borderId="0" xfId="0" applyAlignment="1" applyProtection="1">
      <alignment wrapText="1"/>
    </xf>
    <xf numFmtId="0" fontId="0" fillId="3" borderId="0" xfId="0" applyFont="1" applyFill="1" applyBorder="1" applyAlignment="1" applyProtection="1"/>
    <xf numFmtId="0" fontId="0" fillId="3" borderId="0" xfId="0" applyFill="1" applyBorder="1" applyAlignment="1" applyProtection="1"/>
    <xf numFmtId="0" fontId="0" fillId="6" borderId="3" xfId="0" applyFont="1" applyFill="1" applyBorder="1" applyAlignment="1" applyProtection="1">
      <alignment horizontal="center"/>
      <protection locked="0"/>
    </xf>
    <xf numFmtId="0" fontId="0" fillId="6" borderId="6" xfId="0" applyFont="1" applyFill="1" applyBorder="1" applyAlignment="1" applyProtection="1">
      <alignment horizontal="center"/>
      <protection locked="0"/>
    </xf>
    <xf numFmtId="0" fontId="0" fillId="6" borderId="4" xfId="0" applyFont="1" applyFill="1" applyBorder="1" applyAlignment="1" applyProtection="1">
      <alignment horizontal="center"/>
      <protection locked="0"/>
    </xf>
    <xf numFmtId="0" fontId="0" fillId="6" borderId="1" xfId="0" applyFont="1" applyFill="1" applyBorder="1" applyAlignment="1" applyProtection="1">
      <protection locked="0"/>
    </xf>
    <xf numFmtId="0" fontId="0" fillId="6" borderId="1" xfId="0" applyFill="1" applyBorder="1" applyAlignment="1" applyProtection="1">
      <protection locked="0"/>
    </xf>
    <xf numFmtId="0" fontId="31" fillId="8" borderId="3" xfId="0" applyFont="1" applyFill="1" applyBorder="1" applyAlignment="1">
      <alignment horizontal="left" wrapText="1"/>
    </xf>
    <xf numFmtId="0" fontId="31" fillId="8" borderId="6" xfId="0" applyFont="1" applyFill="1" applyBorder="1" applyAlignment="1">
      <alignment horizontal="left" wrapText="1"/>
    </xf>
    <xf numFmtId="0" fontId="31" fillId="8" borderId="4" xfId="0" applyFont="1" applyFill="1" applyBorder="1" applyAlignment="1">
      <alignment horizontal="left" wrapText="1"/>
    </xf>
    <xf numFmtId="0" fontId="27" fillId="5" borderId="5" xfId="0" applyFont="1" applyFill="1" applyBorder="1" applyAlignment="1" applyProtection="1">
      <alignment horizontal="center" vertical="center"/>
    </xf>
    <xf numFmtId="0" fontId="27" fillId="5" borderId="8" xfId="0" applyFont="1" applyFill="1" applyBorder="1" applyAlignment="1" applyProtection="1">
      <alignment horizontal="center" vertical="center"/>
    </xf>
    <xf numFmtId="0" fontId="6" fillId="5" borderId="5" xfId="0" applyFont="1" applyFill="1" applyBorder="1" applyAlignment="1" applyProtection="1">
      <alignment horizontal="center" vertical="center"/>
    </xf>
    <xf numFmtId="0" fontId="0" fillId="3" borderId="22" xfId="0" applyFill="1" applyBorder="1" applyAlignment="1" applyProtection="1">
      <alignment horizontal="left" vertical="center" wrapText="1"/>
    </xf>
    <xf numFmtId="0" fontId="0" fillId="3" borderId="23" xfId="0" applyFill="1" applyBorder="1" applyAlignment="1" applyProtection="1">
      <alignment horizontal="left" vertical="center" wrapText="1"/>
    </xf>
    <xf numFmtId="0" fontId="0" fillId="3" borderId="24" xfId="0" applyFill="1" applyBorder="1" applyAlignment="1" applyProtection="1">
      <alignment horizontal="left" vertical="center" wrapText="1"/>
    </xf>
    <xf numFmtId="0" fontId="0" fillId="3" borderId="25" xfId="0" applyFill="1" applyBorder="1" applyAlignment="1" applyProtection="1">
      <alignment horizontal="left" vertical="center" wrapText="1"/>
    </xf>
    <xf numFmtId="0" fontId="0" fillId="3" borderId="0" xfId="0" applyFill="1" applyBorder="1" applyAlignment="1" applyProtection="1">
      <alignment horizontal="left" vertical="center" wrapText="1"/>
    </xf>
    <xf numFmtId="0" fontId="0" fillId="3" borderId="26" xfId="0" applyFill="1" applyBorder="1" applyAlignment="1" applyProtection="1">
      <alignment horizontal="left" vertical="center" wrapText="1"/>
    </xf>
    <xf numFmtId="0" fontId="0" fillId="3" borderId="27" xfId="0" applyFill="1" applyBorder="1" applyAlignment="1" applyProtection="1">
      <alignment horizontal="left" vertical="center" wrapText="1"/>
    </xf>
    <xf numFmtId="0" fontId="0" fillId="3" borderId="28" xfId="0" applyFill="1" applyBorder="1" applyAlignment="1" applyProtection="1">
      <alignment horizontal="left" vertical="center" wrapText="1"/>
    </xf>
    <xf numFmtId="0" fontId="0" fillId="3" borderId="29" xfId="0" applyFill="1" applyBorder="1" applyAlignment="1" applyProtection="1">
      <alignment horizontal="left" vertical="center" wrapText="1"/>
    </xf>
    <xf numFmtId="164" fontId="26" fillId="3" borderId="6" xfId="0" applyNumberFormat="1" applyFont="1" applyFill="1" applyBorder="1" applyAlignment="1" applyProtection="1">
      <alignment horizontal="center" wrapText="1"/>
      <protection locked="0"/>
    </xf>
    <xf numFmtId="0" fontId="26" fillId="3" borderId="5" xfId="0" applyFont="1" applyFill="1" applyBorder="1" applyAlignment="1" applyProtection="1">
      <alignment horizontal="center" wrapText="1"/>
      <protection locked="0"/>
    </xf>
    <xf numFmtId="0" fontId="26" fillId="3" borderId="6" xfId="0" applyFont="1" applyFill="1" applyBorder="1" applyAlignment="1" applyProtection="1">
      <alignment horizontal="center" wrapText="1"/>
      <protection locked="0"/>
    </xf>
    <xf numFmtId="0" fontId="0" fillId="0" borderId="1" xfId="0" applyBorder="1" applyAlignment="1" applyProtection="1"/>
    <xf numFmtId="0" fontId="0" fillId="0" borderId="3" xfId="0" applyBorder="1" applyAlignment="1" applyProtection="1"/>
    <xf numFmtId="43" fontId="0" fillId="3" borderId="1" xfId="1" applyFont="1" applyFill="1" applyBorder="1" applyAlignment="1" applyProtection="1">
      <protection locked="0"/>
    </xf>
    <xf numFmtId="43" fontId="0" fillId="0" borderId="1" xfId="1" applyFont="1" applyBorder="1" applyAlignment="1" applyProtection="1">
      <protection locked="0"/>
    </xf>
    <xf numFmtId="43" fontId="0" fillId="4" borderId="1" xfId="1" applyFont="1" applyFill="1" applyBorder="1" applyAlignment="1" applyProtection="1"/>
    <xf numFmtId="0" fontId="7" fillId="3" borderId="2" xfId="0" applyFont="1" applyFill="1" applyBorder="1" applyAlignment="1" applyProtection="1">
      <alignment vertical="center"/>
    </xf>
    <xf numFmtId="0" fontId="0" fillId="0" borderId="2" xfId="0" applyBorder="1" applyAlignment="1" applyProtection="1"/>
    <xf numFmtId="0" fontId="0" fillId="3" borderId="3" xfId="0" applyFill="1" applyBorder="1" applyAlignment="1" applyProtection="1">
      <alignment horizontal="left"/>
    </xf>
    <xf numFmtId="0" fontId="0" fillId="0" borderId="6" xfId="0" applyBorder="1" applyAlignment="1" applyProtection="1">
      <alignment horizontal="left"/>
    </xf>
    <xf numFmtId="0" fontId="0" fillId="0" borderId="4" xfId="0" applyBorder="1" applyAlignment="1" applyProtection="1">
      <alignment horizontal="left"/>
    </xf>
    <xf numFmtId="0" fontId="7" fillId="3" borderId="3" xfId="0" applyFont="1" applyFill="1" applyBorder="1" applyAlignment="1" applyProtection="1">
      <alignment vertical="center"/>
    </xf>
    <xf numFmtId="0" fontId="0" fillId="3" borderId="6" xfId="0" applyFill="1" applyBorder="1" applyAlignment="1" applyProtection="1"/>
    <xf numFmtId="0" fontId="0" fillId="3" borderId="4" xfId="0" applyFill="1" applyBorder="1" applyAlignment="1" applyProtection="1"/>
    <xf numFmtId="0" fontId="7" fillId="3" borderId="3" xfId="0" applyFont="1" applyFill="1" applyBorder="1" applyAlignment="1" applyProtection="1">
      <alignment horizontal="left" vertical="center"/>
    </xf>
    <xf numFmtId="0" fontId="5" fillId="5" borderId="1" xfId="0" applyFont="1" applyFill="1" applyBorder="1" applyAlignment="1" applyProtection="1">
      <alignment horizontal="center" vertical="center" wrapText="1"/>
    </xf>
    <xf numFmtId="0" fontId="5" fillId="5" borderId="1" xfId="0" applyFont="1" applyFill="1" applyBorder="1" applyAlignment="1" applyProtection="1">
      <alignment horizontal="center" vertical="center"/>
    </xf>
    <xf numFmtId="0" fontId="28" fillId="3" borderId="0" xfId="0" applyFont="1" applyFill="1" applyAlignment="1" applyProtection="1">
      <alignment horizontal="center" vertical="center"/>
    </xf>
    <xf numFmtId="0" fontId="7" fillId="0" borderId="0" xfId="0" applyFont="1" applyAlignment="1" applyProtection="1">
      <alignment horizontal="center" vertical="center"/>
    </xf>
    <xf numFmtId="43" fontId="0" fillId="4" borderId="1" xfId="1" applyFont="1" applyFill="1" applyBorder="1" applyAlignment="1" applyProtection="1">
      <alignment horizontal="center"/>
    </xf>
    <xf numFmtId="0" fontId="0" fillId="0" borderId="6" xfId="0" applyBorder="1" applyAlignment="1" applyProtection="1"/>
    <xf numFmtId="0" fontId="0" fillId="0" borderId="4" xfId="0" applyBorder="1" applyAlignment="1" applyProtection="1"/>
    <xf numFmtId="0" fontId="7" fillId="3" borderId="3" xfId="0" applyFont="1" applyFill="1" applyBorder="1" applyAlignment="1" applyProtection="1">
      <alignment vertical="center" wrapText="1"/>
    </xf>
    <xf numFmtId="0" fontId="0" fillId="0" borderId="6" xfId="0" applyBorder="1" applyAlignment="1" applyProtection="1">
      <alignment wrapText="1"/>
    </xf>
    <xf numFmtId="0" fontId="0" fillId="0" borderId="4" xfId="0" applyBorder="1" applyAlignment="1" applyProtection="1">
      <alignment wrapText="1"/>
    </xf>
    <xf numFmtId="0" fontId="7" fillId="6" borderId="13" xfId="0" applyFont="1" applyFill="1" applyBorder="1" applyAlignment="1" applyProtection="1">
      <alignment horizontal="center" vertical="top" wrapText="1"/>
      <protection locked="0"/>
    </xf>
    <xf numFmtId="0" fontId="30" fillId="6" borderId="14" xfId="0" applyFont="1" applyFill="1" applyBorder="1" applyAlignment="1" applyProtection="1">
      <alignment horizontal="center" vertical="top" wrapText="1"/>
      <protection locked="0"/>
    </xf>
    <xf numFmtId="0" fontId="30" fillId="6" borderId="15" xfId="0" applyFont="1" applyFill="1" applyBorder="1" applyAlignment="1" applyProtection="1">
      <alignment horizontal="center" vertical="top" wrapText="1"/>
      <protection locked="0"/>
    </xf>
    <xf numFmtId="0" fontId="30" fillId="6" borderId="16" xfId="0" applyFont="1" applyFill="1" applyBorder="1" applyAlignment="1" applyProtection="1">
      <alignment horizontal="center" vertical="top" wrapText="1"/>
      <protection locked="0"/>
    </xf>
    <xf numFmtId="0" fontId="30" fillId="6" borderId="17" xfId="0" applyFont="1" applyFill="1" applyBorder="1" applyAlignment="1" applyProtection="1">
      <alignment horizontal="center" vertical="top" wrapText="1"/>
      <protection locked="0"/>
    </xf>
    <xf numFmtId="0" fontId="30" fillId="6" borderId="18" xfId="0" applyFont="1" applyFill="1" applyBorder="1" applyAlignment="1" applyProtection="1">
      <alignment horizontal="center" vertical="top" wrapText="1"/>
      <protection locked="0"/>
    </xf>
    <xf numFmtId="0" fontId="0" fillId="6" borderId="3" xfId="0" applyFill="1" applyBorder="1" applyAlignment="1" applyProtection="1">
      <alignment vertical="top" wrapText="1"/>
      <protection locked="0"/>
    </xf>
    <xf numFmtId="0" fontId="0" fillId="6" borderId="6" xfId="0" applyFill="1" applyBorder="1" applyAlignment="1" applyProtection="1">
      <alignment vertical="top" wrapText="1"/>
      <protection locked="0"/>
    </xf>
    <xf numFmtId="0" fontId="0" fillId="3" borderId="2" xfId="0" applyFill="1" applyBorder="1" applyAlignment="1" applyProtection="1"/>
    <xf numFmtId="0" fontId="0" fillId="0" borderId="2" xfId="0" applyBorder="1" applyAlignment="1"/>
    <xf numFmtId="43" fontId="0" fillId="6" borderId="1" xfId="1" applyFont="1" applyFill="1" applyBorder="1" applyAlignment="1" applyProtection="1">
      <protection locked="0"/>
    </xf>
    <xf numFmtId="43" fontId="0" fillId="4" borderId="3" xfId="1" applyFont="1" applyFill="1" applyBorder="1" applyAlignment="1" applyProtection="1"/>
    <xf numFmtId="43" fontId="0" fillId="6" borderId="3" xfId="1" applyFont="1" applyFill="1" applyBorder="1" applyAlignment="1" applyProtection="1">
      <alignment horizontal="center"/>
      <protection locked="0"/>
    </xf>
    <xf numFmtId="43" fontId="0" fillId="6" borderId="6" xfId="1" applyFont="1" applyFill="1" applyBorder="1" applyAlignment="1" applyProtection="1">
      <alignment horizontal="center"/>
      <protection locked="0"/>
    </xf>
    <xf numFmtId="43" fontId="0" fillId="6" borderId="4" xfId="1" applyFont="1" applyFill="1" applyBorder="1" applyAlignment="1" applyProtection="1">
      <alignment horizontal="center"/>
      <protection locked="0"/>
    </xf>
    <xf numFmtId="0" fontId="5" fillId="5" borderId="3" xfId="0" applyFont="1" applyFill="1" applyBorder="1" applyAlignment="1" applyProtection="1">
      <alignment horizontal="center" vertical="center"/>
    </xf>
    <xf numFmtId="43" fontId="0" fillId="4" borderId="15" xfId="1" applyFont="1" applyFill="1" applyBorder="1" applyAlignment="1" applyProtection="1">
      <alignment horizontal="center" vertical="center"/>
    </xf>
    <xf numFmtId="43" fontId="0" fillId="4" borderId="0" xfId="1" applyFont="1" applyFill="1" applyBorder="1" applyAlignment="1" applyProtection="1">
      <alignment horizontal="center" vertical="center"/>
    </xf>
    <xf numFmtId="0" fontId="0" fillId="3" borderId="3" xfId="0" applyFill="1" applyBorder="1" applyAlignment="1" applyProtection="1"/>
    <xf numFmtId="43" fontId="0" fillId="4" borderId="15" xfId="1" applyFont="1" applyFill="1" applyBorder="1" applyAlignment="1" applyProtection="1">
      <alignment horizontal="center"/>
    </xf>
    <xf numFmtId="43" fontId="0" fillId="4" borderId="0" xfId="1" applyFont="1" applyFill="1" applyBorder="1" applyAlignment="1" applyProtection="1">
      <alignment horizontal="center"/>
    </xf>
    <xf numFmtId="0" fontId="9" fillId="3" borderId="0" xfId="0" applyFont="1" applyFill="1" applyAlignment="1" applyProtection="1">
      <alignment horizontal="center" vertical="center"/>
    </xf>
    <xf numFmtId="0" fontId="0" fillId="0" borderId="0" xfId="0" applyAlignment="1" applyProtection="1">
      <alignment horizontal="center" vertical="center"/>
    </xf>
    <xf numFmtId="0" fontId="5" fillId="5" borderId="1"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protection locked="0"/>
    </xf>
    <xf numFmtId="43" fontId="14" fillId="0" borderId="2" xfId="1" applyFont="1" applyBorder="1" applyAlignment="1" applyProtection="1">
      <alignment horizontal="center" vertical="top"/>
    </xf>
  </cellXfs>
  <cellStyles count="6">
    <cellStyle name="Komma" xfId="1" builtinId="3"/>
    <cellStyle name="Komma 2" xfId="3" xr:uid="{5C04E4D0-1EF0-4D1F-970F-F67E12972C53}"/>
    <cellStyle name="Link" xfId="2" builtinId="8"/>
    <cellStyle name="Standard" xfId="0" builtinId="0"/>
    <cellStyle name="Währung" xfId="4" builtinId="4"/>
    <cellStyle name="Währung 2" xfId="5" xr:uid="{0DB9BE9D-6F86-4FD8-8279-028194482725}"/>
  </cellStyles>
  <dxfs count="201">
    <dxf>
      <border>
        <left style="thin">
          <color auto="1"/>
        </left>
        <vertical/>
        <horizontal/>
      </border>
    </dxf>
    <dxf>
      <fill>
        <patternFill>
          <bgColor rgb="FFFFFF99"/>
        </patternFill>
      </fill>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thin">
          <color auto="1"/>
        </left>
        <vertical/>
        <horizontal/>
      </border>
    </dxf>
    <dxf>
      <fill>
        <patternFill>
          <bgColor rgb="FFFFFF99"/>
        </patternFill>
      </fill>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thin">
          <color auto="1"/>
        </left>
        <vertical/>
        <horizontal/>
      </border>
    </dxf>
    <dxf>
      <fill>
        <patternFill>
          <bgColor rgb="FFFFFF99"/>
        </patternFill>
      </fill>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thin">
          <color auto="1"/>
        </left>
        <vertical/>
        <horizontal/>
      </border>
    </dxf>
    <dxf>
      <fill>
        <patternFill>
          <bgColor rgb="FFFFFF99"/>
        </patternFill>
      </fill>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thin">
          <color auto="1"/>
        </left>
        <vertical/>
        <horizontal/>
      </border>
    </dxf>
    <dxf>
      <fill>
        <patternFill>
          <bgColor rgb="FFFFFF99"/>
        </patternFill>
      </fill>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thin">
          <color auto="1"/>
        </left>
        <vertical/>
        <horizontal/>
      </border>
    </dxf>
    <dxf>
      <fill>
        <patternFill>
          <bgColor rgb="FFFFFF99"/>
        </patternFill>
      </fill>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thin">
          <color auto="1"/>
        </left>
        <vertical/>
        <horizontal/>
      </border>
    </dxf>
    <dxf>
      <fill>
        <patternFill>
          <bgColor rgb="FFFFFF99"/>
        </patternFill>
      </fill>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thin">
          <color auto="1"/>
        </left>
        <vertical/>
        <horizontal/>
      </border>
    </dxf>
    <dxf>
      <fill>
        <patternFill>
          <bgColor rgb="FFFFFF99"/>
        </patternFill>
      </fill>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thin">
          <color auto="1"/>
        </left>
        <vertical/>
        <horizontal/>
      </border>
    </dxf>
    <dxf>
      <fill>
        <patternFill>
          <bgColor rgb="FFFFFF99"/>
        </patternFill>
      </fill>
      <border>
        <left style="hair">
          <color auto="1"/>
        </left>
        <right style="hair">
          <color auto="1"/>
        </right>
        <top style="hair">
          <color auto="1"/>
        </top>
        <bottom style="hair">
          <color auto="1"/>
        </bottom>
        <vertical/>
        <horizontal/>
      </border>
    </dxf>
    <dxf>
      <border>
        <left style="thin">
          <color auto="1"/>
        </left>
        <vertical/>
        <horizontal/>
      </border>
    </dxf>
    <dxf>
      <fill>
        <patternFill>
          <bgColor rgb="FFFFFF99"/>
        </patternFill>
      </fill>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9C0006"/>
      </font>
      <fill>
        <patternFill>
          <bgColor rgb="FFFFC7CE"/>
        </patternFill>
      </fill>
    </dxf>
    <dxf>
      <font>
        <color theme="0" tint="-0.24994659260841701"/>
      </font>
    </dxf>
    <dxf>
      <font>
        <color rgb="FF006100"/>
      </font>
      <fill>
        <patternFill>
          <bgColor rgb="FFC6EFCE"/>
        </patternFill>
      </fill>
    </dxf>
    <dxf>
      <font>
        <color rgb="FF9C0006"/>
      </font>
      <fill>
        <patternFill>
          <bgColor rgb="FFFFC7CE"/>
        </patternFill>
      </fill>
    </dxf>
    <dxf>
      <fill>
        <patternFill>
          <bgColor rgb="FFFFFF99"/>
        </patternFill>
      </fill>
    </dxf>
    <dxf>
      <font>
        <color rgb="FF006100"/>
      </font>
      <fill>
        <patternFill>
          <bgColor rgb="FFC6EFCE"/>
        </patternFill>
      </fill>
    </dxf>
    <dxf>
      <font>
        <color rgb="FF9C0006"/>
      </font>
      <fill>
        <patternFill>
          <bgColor rgb="FFFFC7CE"/>
        </patternFill>
      </fill>
    </dxf>
    <dxf>
      <fill>
        <patternFill>
          <bgColor rgb="FFFFFF99"/>
        </patternFill>
      </fill>
    </dxf>
    <dxf>
      <fill>
        <patternFill>
          <bgColor rgb="FFFFFF99"/>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FFF99"/>
        </patternFill>
      </fill>
    </dxf>
    <dxf>
      <font>
        <color rgb="FF006100"/>
      </font>
      <fill>
        <patternFill>
          <bgColor rgb="FFC6EFCE"/>
        </patternFill>
      </fill>
    </dxf>
    <dxf>
      <font>
        <color rgb="FF9C0006"/>
      </font>
      <fill>
        <patternFill>
          <bgColor rgb="FFFFC7CE"/>
        </patternFill>
      </fill>
    </dxf>
    <dxf>
      <fill>
        <patternFill>
          <bgColor rgb="FFFFFF99"/>
        </patternFill>
      </fill>
    </dxf>
    <dxf>
      <fill>
        <patternFill>
          <bgColor rgb="FFFFFF99"/>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FFF99"/>
        </patternFill>
      </fill>
    </dxf>
    <dxf>
      <font>
        <color rgb="FF006100"/>
      </font>
      <fill>
        <patternFill>
          <bgColor rgb="FFC6EFCE"/>
        </patternFill>
      </fill>
    </dxf>
    <dxf>
      <font>
        <color rgb="FF9C0006"/>
      </font>
      <fill>
        <patternFill>
          <bgColor rgb="FFFFC7CE"/>
        </patternFill>
      </fill>
    </dxf>
    <dxf>
      <fill>
        <patternFill>
          <bgColor rgb="FFFFFF99"/>
        </patternFill>
      </fill>
    </dxf>
    <dxf>
      <fill>
        <patternFill>
          <bgColor rgb="FFFFFF99"/>
        </patternFill>
      </fill>
    </dxf>
    <dxf>
      <font>
        <color rgb="FF9C0006"/>
      </font>
      <fill>
        <patternFill>
          <bgColor rgb="FFFFC7CE"/>
        </patternFill>
      </fill>
    </dxf>
    <dxf>
      <font>
        <color rgb="FF006100"/>
      </font>
      <fill>
        <patternFill>
          <bgColor rgb="FFC6EFCE"/>
        </patternFill>
      </fill>
    </dxf>
    <dxf>
      <font>
        <color theme="0" tint="-0.24994659260841701"/>
      </font>
    </dxf>
    <dxf>
      <font>
        <color theme="0" tint="-0.24994659260841701"/>
      </font>
    </dxf>
    <dxf>
      <font>
        <color rgb="FF006100"/>
      </font>
      <fill>
        <patternFill>
          <bgColor rgb="FFC6EFCE"/>
        </patternFill>
      </fill>
    </dxf>
    <dxf>
      <font>
        <color rgb="FF9C0006"/>
      </font>
      <fill>
        <patternFill>
          <bgColor rgb="FFFFC7CE"/>
        </patternFill>
      </fill>
    </dxf>
    <dxf>
      <fill>
        <patternFill>
          <bgColor rgb="FFFFFF99"/>
        </patternFill>
      </fill>
    </dxf>
    <dxf>
      <fill>
        <patternFill>
          <bgColor rgb="FFFFFF99"/>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FFF99"/>
        </patternFill>
      </fill>
    </dxf>
    <dxf>
      <font>
        <color rgb="FF006100"/>
      </font>
      <fill>
        <patternFill>
          <bgColor rgb="FFC6EFCE"/>
        </patternFill>
      </fill>
    </dxf>
    <dxf>
      <font>
        <color rgb="FF9C0006"/>
      </font>
      <fill>
        <patternFill>
          <bgColor rgb="FFFFC7CE"/>
        </patternFill>
      </fill>
    </dxf>
    <dxf>
      <fill>
        <patternFill>
          <bgColor rgb="FFFFFF99"/>
        </patternFill>
      </fill>
    </dxf>
    <dxf>
      <font>
        <color rgb="FF006100"/>
      </font>
      <fill>
        <patternFill>
          <bgColor rgb="FFC6EFCE"/>
        </patternFill>
      </fill>
    </dxf>
    <dxf>
      <font>
        <color rgb="FF9C0006"/>
      </font>
      <fill>
        <patternFill>
          <bgColor rgb="FFFFC7CE"/>
        </patternFill>
      </fill>
    </dxf>
    <dxf>
      <fill>
        <patternFill>
          <bgColor rgb="FFFFFF99"/>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FFF99"/>
        </patternFill>
      </fill>
    </dxf>
    <dxf>
      <fill>
        <patternFill>
          <bgColor rgb="FFFFFF99"/>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FFF99"/>
        </patternFill>
      </fill>
    </dxf>
    <dxf>
      <font>
        <color rgb="FF006100"/>
      </font>
      <fill>
        <patternFill>
          <bgColor rgb="FFC6EFCE"/>
        </patternFill>
      </fill>
    </dxf>
    <dxf>
      <font>
        <color rgb="FF9C0006"/>
      </font>
      <fill>
        <patternFill>
          <bgColor rgb="FFFFC7CE"/>
        </patternFill>
      </fill>
    </dxf>
    <dxf>
      <fill>
        <patternFill>
          <bgColor rgb="FFFFFF99"/>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F99"/>
        </patternFill>
      </fill>
    </dxf>
    <dxf>
      <fill>
        <patternFill>
          <bgColor rgb="FFFFFF99"/>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FFF99"/>
        </patternFill>
      </fill>
    </dxf>
    <dxf>
      <font>
        <color rgb="FF006100"/>
      </font>
      <fill>
        <patternFill>
          <bgColor rgb="FFC6EFCE"/>
        </patternFill>
      </fill>
    </dxf>
    <dxf>
      <font>
        <color rgb="FF9C0006"/>
      </font>
      <fill>
        <patternFill>
          <bgColor rgb="FFFFC7CE"/>
        </patternFill>
      </fill>
    </dxf>
    <dxf>
      <fill>
        <patternFill>
          <bgColor rgb="FFFFFF99"/>
        </patternFill>
      </fill>
    </dxf>
    <dxf>
      <font>
        <color rgb="FF006100"/>
      </font>
      <fill>
        <patternFill>
          <bgColor rgb="FFC6EFCE"/>
        </patternFill>
      </fill>
    </dxf>
    <dxf>
      <font>
        <color rgb="FF9C0006"/>
      </font>
      <fill>
        <patternFill>
          <bgColor rgb="FFFFC7CE"/>
        </patternFill>
      </fill>
    </dxf>
    <dxf>
      <fill>
        <patternFill>
          <bgColor rgb="FFFFFF99"/>
        </patternFill>
      </fill>
    </dxf>
    <dxf>
      <fill>
        <patternFill>
          <bgColor rgb="FFFFFF99"/>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FFF99"/>
        </patternFill>
      </fill>
    </dxf>
    <dxf>
      <font>
        <color rgb="FF006100"/>
      </font>
      <fill>
        <patternFill>
          <bgColor rgb="FFC6EFCE"/>
        </patternFill>
      </fill>
    </dxf>
    <dxf>
      <font>
        <color rgb="FF9C0006"/>
      </font>
      <fill>
        <patternFill>
          <bgColor rgb="FFFFC7CE"/>
        </patternFill>
      </fill>
    </dxf>
    <dxf>
      <fill>
        <patternFill>
          <bgColor rgb="FFFFFF99"/>
        </patternFill>
      </fill>
    </dxf>
    <dxf>
      <fill>
        <patternFill>
          <bgColor rgb="FFFFFF99"/>
        </patternFill>
      </fill>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FFF99"/>
        </patternFill>
      </fill>
    </dxf>
    <dxf>
      <border>
        <left style="hair">
          <color auto="1"/>
        </left>
        <right style="hair">
          <color auto="1"/>
        </right>
        <top style="hair">
          <color auto="1"/>
        </top>
        <bottom style="hair">
          <color auto="1"/>
        </bottom>
        <vertical/>
        <horizontal/>
      </border>
    </dxf>
    <dxf>
      <font>
        <color rgb="FF006100"/>
      </font>
      <fill>
        <patternFill>
          <bgColor rgb="FFC6EFCE"/>
        </patternFill>
      </fill>
    </dxf>
    <dxf>
      <font>
        <color rgb="FF9C0006"/>
      </font>
      <fill>
        <patternFill>
          <bgColor rgb="FFFFC7CE"/>
        </patternFill>
      </fill>
    </dxf>
    <dxf>
      <fill>
        <patternFill>
          <bgColor rgb="FFFFFF99"/>
        </patternFill>
      </fill>
    </dxf>
    <dxf>
      <fill>
        <patternFill>
          <bgColor rgb="FFFFFF99"/>
        </patternFill>
      </fill>
    </dxf>
    <dxf>
      <font>
        <color rgb="FF9C0006"/>
      </font>
      <fill>
        <patternFill>
          <bgColor rgb="FFFFC7CE"/>
        </patternFill>
      </fill>
    </dxf>
    <dxf>
      <font>
        <color rgb="FF006100"/>
      </font>
      <fill>
        <patternFill>
          <bgColor rgb="FFC6EFCE"/>
        </patternFill>
      </fill>
    </dxf>
    <dxf>
      <fill>
        <patternFill>
          <bgColor rgb="FFFFFF99"/>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F99"/>
        </patternFill>
      </fill>
    </dxf>
    <dxf>
      <font>
        <color theme="0" tint="-0.24994659260841701"/>
      </font>
    </dxf>
    <dxf>
      <fill>
        <patternFill>
          <bgColor rgb="FFFFFF99"/>
        </patternFill>
      </fill>
    </dxf>
    <dxf>
      <font>
        <color rgb="FF9C0006"/>
      </font>
      <fill>
        <patternFill>
          <bgColor rgb="FFFFC7CE"/>
        </patternFill>
      </fill>
    </dxf>
    <dxf>
      <font>
        <color rgb="FF006100"/>
      </font>
      <fill>
        <patternFill>
          <bgColor rgb="FFC6EFCE"/>
        </patternFill>
      </fill>
    </dxf>
    <dxf>
      <font>
        <color theme="0" tint="-0.24994659260841701"/>
      </font>
    </dxf>
    <dxf>
      <fill>
        <patternFill>
          <bgColor rgb="FFFFFF99"/>
        </patternFill>
      </fill>
    </dxf>
    <dxf>
      <font>
        <color theme="0" tint="-0.24994659260841701"/>
      </font>
    </dxf>
    <dxf>
      <fill>
        <patternFill>
          <bgColor rgb="FFFFFF99"/>
        </patternFill>
      </fill>
    </dxf>
    <dxf>
      <fill>
        <patternFill>
          <bgColor rgb="FFFFFF99"/>
        </patternFill>
      </fill>
    </dxf>
    <dxf>
      <font>
        <color theme="0" tint="-0.24994659260841701"/>
      </font>
    </dxf>
    <dxf>
      <fill>
        <patternFill>
          <bgColor rgb="FFFFFF99"/>
        </patternFill>
      </fill>
    </dxf>
    <dxf>
      <font>
        <color theme="0" tint="-0.24994659260841701"/>
      </font>
    </dxf>
    <dxf>
      <fill>
        <patternFill>
          <bgColor rgb="FFFFFF99"/>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9C0006"/>
      </font>
      <fill>
        <patternFill>
          <bgColor rgb="FFFFC7CE"/>
        </patternFill>
      </fill>
    </dxf>
    <dxf>
      <font>
        <color theme="0" tint="-0.24994659260841701"/>
      </font>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patternFill>
      </fill>
      <border>
        <left/>
        <right/>
        <top/>
        <bottom/>
        <vertical/>
        <horizontal/>
      </border>
    </dxf>
    <dxf>
      <fill>
        <patternFill>
          <bgColor rgb="FFFFFF99"/>
        </patternFill>
      </fill>
    </dxf>
    <dxf>
      <border>
        <left style="hair">
          <color auto="1"/>
        </left>
        <right style="hair">
          <color auto="1"/>
        </right>
        <top style="hair">
          <color auto="1"/>
        </top>
        <bottom style="hair">
          <color auto="1"/>
        </bottom>
        <vertical/>
        <horizontal/>
      </border>
    </dxf>
    <dxf>
      <border>
        <top style="hair">
          <color auto="1"/>
        </top>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b val="0"/>
        <i/>
        <strike val="0"/>
        <u/>
      </font>
    </dxf>
    <dxf>
      <fill>
        <patternFill>
          <bgColor rgb="FFFFFF99"/>
        </patternFill>
      </fill>
    </dxf>
    <dxf>
      <fill>
        <patternFill>
          <bgColor rgb="FFFFFF99"/>
        </patternFill>
      </fill>
    </dxf>
    <dxf>
      <font>
        <color theme="1"/>
      </font>
      <fill>
        <patternFill>
          <bgColor theme="2"/>
        </patternFill>
      </fill>
    </dxf>
    <dxf>
      <font>
        <color theme="1"/>
      </font>
      <fill>
        <patternFill patternType="none">
          <bgColor auto="1"/>
        </patternFill>
      </fill>
    </dxf>
    <dxf>
      <font>
        <color theme="1"/>
      </font>
      <fill>
        <patternFill patternType="none">
          <bgColor auto="1"/>
        </patternFill>
      </fill>
    </dxf>
    <dxf>
      <fill>
        <patternFill>
          <bgColor rgb="FFFFFF99"/>
        </patternFill>
      </fill>
    </dxf>
    <dxf>
      <fill>
        <patternFill>
          <bgColor rgb="FFFFFF99"/>
        </patternFill>
      </fill>
    </dxf>
    <dxf>
      <fill>
        <patternFill>
          <bgColor rgb="FFFFFF99"/>
        </patternFill>
      </fill>
    </dxf>
    <dxf>
      <font>
        <color theme="1"/>
      </font>
      <fill>
        <patternFill patternType="none">
          <bgColor auto="1"/>
        </patternFill>
      </fill>
    </dxf>
    <dxf>
      <fill>
        <patternFill>
          <bgColor rgb="FFFFFF99"/>
        </patternFill>
      </fill>
    </dxf>
    <dxf>
      <font>
        <color theme="1"/>
      </font>
      <fill>
        <patternFill>
          <bgColor theme="2"/>
        </patternFill>
      </fill>
    </dxf>
    <dxf>
      <fill>
        <patternFill>
          <bgColor rgb="FFFFFF99"/>
        </patternFill>
      </fill>
    </dxf>
    <dxf>
      <fill>
        <patternFill>
          <bgColor rgb="FFFFFF99"/>
        </patternFill>
      </fill>
    </dxf>
    <dxf>
      <font>
        <color rgb="FF006100"/>
      </font>
      <fill>
        <patternFill>
          <bgColor rgb="FFC6EFCE"/>
        </patternFill>
      </fill>
    </dxf>
    <dxf>
      <font>
        <color rgb="FF9C0006"/>
      </font>
      <fill>
        <patternFill>
          <bgColor rgb="FFFFC7CE"/>
        </patternFill>
      </fill>
    </dxf>
    <dxf>
      <font>
        <color theme="0" tint="-0.24994659260841701"/>
      </font>
    </dxf>
    <dxf>
      <fill>
        <patternFill>
          <bgColor theme="0" tint="-0.14996795556505021"/>
        </patternFill>
      </fill>
    </dxf>
    <dxf>
      <fill>
        <patternFill>
          <bgColor theme="0" tint="-0.14996795556505021"/>
        </patternFill>
      </fill>
    </dxf>
    <dxf>
      <fill>
        <patternFill>
          <bgColor theme="0" tint="-0.14996795556505021"/>
        </patternFill>
      </fill>
    </dxf>
  </dxfs>
  <tableStyles count="1" defaultTableStyle="TableStyleMedium2" defaultPivotStyle="PivotStyleLight16">
    <tableStyle name="Invisible" pivot="0" table="0" count="0" xr9:uid="{3256752F-743C-4603-9E27-B6D82AE5A58D}"/>
  </tableStyles>
  <colors>
    <mruColors>
      <color rgb="FFFFFF99"/>
      <color rgb="FF0094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301626</xdr:colOff>
      <xdr:row>35</xdr:row>
      <xdr:rowOff>325592</xdr:rowOff>
    </xdr:from>
    <xdr:to>
      <xdr:col>2</xdr:col>
      <xdr:colOff>309034</xdr:colOff>
      <xdr:row>35</xdr:row>
      <xdr:rowOff>728382</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1626" y="7833533"/>
          <a:ext cx="309967" cy="4027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1208719</xdr:colOff>
      <xdr:row>0</xdr:row>
      <xdr:rowOff>47997</xdr:rowOff>
    </xdr:from>
    <xdr:to>
      <xdr:col>10</xdr:col>
      <xdr:colOff>2603470</xdr:colOff>
      <xdr:row>3</xdr:row>
      <xdr:rowOff>9525</xdr:rowOff>
    </xdr:to>
    <xdr:pic>
      <xdr:nvPicPr>
        <xdr:cNvPr id="4" name="Grafik 5">
          <a:extLst>
            <a:ext uri="{FF2B5EF4-FFF2-40B4-BE49-F238E27FC236}">
              <a16:creationId xmlns:a16="http://schemas.microsoft.com/office/drawing/2014/main" id="{82A82E08-D843-4267-ADF6-0E48529DA42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133894" y="47997"/>
          <a:ext cx="1394751" cy="5711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353214</xdr:colOff>
      <xdr:row>1</xdr:row>
      <xdr:rowOff>94458</xdr:rowOff>
    </xdr:from>
    <xdr:to>
      <xdr:col>13</xdr:col>
      <xdr:colOff>26605</xdr:colOff>
      <xdr:row>3</xdr:row>
      <xdr:rowOff>311151</xdr:rowOff>
    </xdr:to>
    <xdr:pic>
      <xdr:nvPicPr>
        <xdr:cNvPr id="3" name="Grafik 5">
          <a:extLst>
            <a:ext uri="{FF2B5EF4-FFF2-40B4-BE49-F238E27FC236}">
              <a16:creationId xmlns:a16="http://schemas.microsoft.com/office/drawing/2014/main" id="{BA30DBAA-EF13-4F77-AC75-F750AA1058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45527" y="153989"/>
          <a:ext cx="1459328" cy="5976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333375</xdr:colOff>
      <xdr:row>1</xdr:row>
      <xdr:rowOff>154782</xdr:rowOff>
    </xdr:from>
    <xdr:to>
      <xdr:col>13</xdr:col>
      <xdr:colOff>9941</xdr:colOff>
      <xdr:row>3</xdr:row>
      <xdr:rowOff>377825</xdr:rowOff>
    </xdr:to>
    <xdr:pic>
      <xdr:nvPicPr>
        <xdr:cNvPr id="3" name="Grafik 5">
          <a:extLst>
            <a:ext uri="{FF2B5EF4-FFF2-40B4-BE49-F238E27FC236}">
              <a16:creationId xmlns:a16="http://schemas.microsoft.com/office/drawing/2014/main" id="{7D93B637-3D06-4CB0-8E85-BE71EC312E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25688" y="214313"/>
          <a:ext cx="1462503" cy="6040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273844</xdr:colOff>
      <xdr:row>1</xdr:row>
      <xdr:rowOff>142875</xdr:rowOff>
    </xdr:from>
    <xdr:to>
      <xdr:col>12</xdr:col>
      <xdr:colOff>1733172</xdr:colOff>
      <xdr:row>3</xdr:row>
      <xdr:rowOff>372268</xdr:rowOff>
    </xdr:to>
    <xdr:pic>
      <xdr:nvPicPr>
        <xdr:cNvPr id="3" name="Grafik 5">
          <a:extLst>
            <a:ext uri="{FF2B5EF4-FFF2-40B4-BE49-F238E27FC236}">
              <a16:creationId xmlns:a16="http://schemas.microsoft.com/office/drawing/2014/main" id="{1C44504D-CB58-477F-8B96-F2B509C801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66157" y="202406"/>
          <a:ext cx="1459328" cy="6072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285750</xdr:colOff>
      <xdr:row>1</xdr:row>
      <xdr:rowOff>130969</xdr:rowOff>
    </xdr:from>
    <xdr:to>
      <xdr:col>12</xdr:col>
      <xdr:colOff>1741903</xdr:colOff>
      <xdr:row>3</xdr:row>
      <xdr:rowOff>363537</xdr:rowOff>
    </xdr:to>
    <xdr:pic>
      <xdr:nvPicPr>
        <xdr:cNvPr id="3" name="Grafik 5">
          <a:extLst>
            <a:ext uri="{FF2B5EF4-FFF2-40B4-BE49-F238E27FC236}">
              <a16:creationId xmlns:a16="http://schemas.microsoft.com/office/drawing/2014/main" id="{94BD6451-66E2-40A4-B22D-4A8116DB76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78063" y="190500"/>
          <a:ext cx="1459328" cy="6135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297656</xdr:colOff>
      <xdr:row>1</xdr:row>
      <xdr:rowOff>178594</xdr:rowOff>
    </xdr:from>
    <xdr:to>
      <xdr:col>12</xdr:col>
      <xdr:colOff>1760159</xdr:colOff>
      <xdr:row>4</xdr:row>
      <xdr:rowOff>18255</xdr:rowOff>
    </xdr:to>
    <xdr:pic>
      <xdr:nvPicPr>
        <xdr:cNvPr id="3" name="Grafik 5">
          <a:extLst>
            <a:ext uri="{FF2B5EF4-FFF2-40B4-BE49-F238E27FC236}">
              <a16:creationId xmlns:a16="http://schemas.microsoft.com/office/drawing/2014/main" id="{34445E99-CE41-4B7D-BB50-3DF2430434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89969" y="238125"/>
          <a:ext cx="1459328" cy="6135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357187</xdr:colOff>
      <xdr:row>1</xdr:row>
      <xdr:rowOff>130969</xdr:rowOff>
    </xdr:from>
    <xdr:to>
      <xdr:col>13</xdr:col>
      <xdr:colOff>27403</xdr:colOff>
      <xdr:row>3</xdr:row>
      <xdr:rowOff>350837</xdr:rowOff>
    </xdr:to>
    <xdr:pic>
      <xdr:nvPicPr>
        <xdr:cNvPr id="3" name="Grafik 5">
          <a:extLst>
            <a:ext uri="{FF2B5EF4-FFF2-40B4-BE49-F238E27FC236}">
              <a16:creationId xmlns:a16="http://schemas.microsoft.com/office/drawing/2014/main" id="{06C56B63-945E-4450-A0EB-1E40E433F2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49500" y="190500"/>
          <a:ext cx="1462503" cy="6072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491</xdr:colOff>
      <xdr:row>0</xdr:row>
      <xdr:rowOff>44450</xdr:rowOff>
    </xdr:from>
    <xdr:to>
      <xdr:col>9</xdr:col>
      <xdr:colOff>1456644</xdr:colOff>
      <xdr:row>3</xdr:row>
      <xdr:rowOff>86518</xdr:rowOff>
    </xdr:to>
    <xdr:pic>
      <xdr:nvPicPr>
        <xdr:cNvPr id="2" name="Grafik 5">
          <a:extLst>
            <a:ext uri="{FF2B5EF4-FFF2-40B4-BE49-F238E27FC236}">
              <a16:creationId xmlns:a16="http://schemas.microsoft.com/office/drawing/2014/main" id="{94C16A03-5B3B-4A16-84D1-079AD90518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92366" y="44450"/>
          <a:ext cx="1459328" cy="5865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1809748</xdr:colOff>
      <xdr:row>0</xdr:row>
      <xdr:rowOff>52388</xdr:rowOff>
    </xdr:from>
    <xdr:to>
      <xdr:col>12</xdr:col>
      <xdr:colOff>1956704</xdr:colOff>
      <xdr:row>4</xdr:row>
      <xdr:rowOff>105114</xdr:rowOff>
    </xdr:to>
    <xdr:pic>
      <xdr:nvPicPr>
        <xdr:cNvPr id="2" name="Grafik 5">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51654" y="52388"/>
          <a:ext cx="2147206" cy="8861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214312</xdr:colOff>
      <xdr:row>1</xdr:row>
      <xdr:rowOff>0</xdr:rowOff>
    </xdr:from>
    <xdr:to>
      <xdr:col>12</xdr:col>
      <xdr:colOff>1673640</xdr:colOff>
      <xdr:row>3</xdr:row>
      <xdr:rowOff>207168</xdr:rowOff>
    </xdr:to>
    <xdr:pic>
      <xdr:nvPicPr>
        <xdr:cNvPr id="3" name="Grafik 5">
          <a:extLst>
            <a:ext uri="{FF2B5EF4-FFF2-40B4-BE49-F238E27FC236}">
              <a16:creationId xmlns:a16="http://schemas.microsoft.com/office/drawing/2014/main" id="{FC2C4056-66F6-440B-B494-27B93AD7FD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92312" y="59531"/>
          <a:ext cx="1459328" cy="5881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321468</xdr:colOff>
      <xdr:row>1</xdr:row>
      <xdr:rowOff>11907</xdr:rowOff>
    </xdr:from>
    <xdr:to>
      <xdr:col>12</xdr:col>
      <xdr:colOff>1780796</xdr:colOff>
      <xdr:row>3</xdr:row>
      <xdr:rowOff>215900</xdr:rowOff>
    </xdr:to>
    <xdr:pic>
      <xdr:nvPicPr>
        <xdr:cNvPr id="3" name="Grafik 5">
          <a:extLst>
            <a:ext uri="{FF2B5EF4-FFF2-40B4-BE49-F238E27FC236}">
              <a16:creationId xmlns:a16="http://schemas.microsoft.com/office/drawing/2014/main" id="{39B279F6-0753-4486-AC37-E329921E22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23281" y="71438"/>
          <a:ext cx="1459328" cy="5849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285750</xdr:colOff>
      <xdr:row>1</xdr:row>
      <xdr:rowOff>95251</xdr:rowOff>
    </xdr:from>
    <xdr:to>
      <xdr:col>12</xdr:col>
      <xdr:colOff>1741903</xdr:colOff>
      <xdr:row>3</xdr:row>
      <xdr:rowOff>302419</xdr:rowOff>
    </xdr:to>
    <xdr:pic>
      <xdr:nvPicPr>
        <xdr:cNvPr id="3" name="Grafik 5">
          <a:extLst>
            <a:ext uri="{FF2B5EF4-FFF2-40B4-BE49-F238E27FC236}">
              <a16:creationId xmlns:a16="http://schemas.microsoft.com/office/drawing/2014/main" id="{77EC27D5-1EB5-401B-8ADC-9DAFD8058E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787563" y="154782"/>
          <a:ext cx="1459328" cy="5881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317495</xdr:colOff>
      <xdr:row>1</xdr:row>
      <xdr:rowOff>118271</xdr:rowOff>
    </xdr:from>
    <xdr:to>
      <xdr:col>12</xdr:col>
      <xdr:colOff>1773648</xdr:colOff>
      <xdr:row>3</xdr:row>
      <xdr:rowOff>331789</xdr:rowOff>
    </xdr:to>
    <xdr:pic>
      <xdr:nvPicPr>
        <xdr:cNvPr id="3" name="Grafik 5">
          <a:extLst>
            <a:ext uri="{FF2B5EF4-FFF2-40B4-BE49-F238E27FC236}">
              <a16:creationId xmlns:a16="http://schemas.microsoft.com/office/drawing/2014/main" id="{516C7A36-C534-4A3D-9173-51AA40BED6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09808" y="177802"/>
          <a:ext cx="1456153" cy="5913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297656</xdr:colOff>
      <xdr:row>1</xdr:row>
      <xdr:rowOff>142875</xdr:rowOff>
    </xdr:from>
    <xdr:to>
      <xdr:col>12</xdr:col>
      <xdr:colOff>1753809</xdr:colOff>
      <xdr:row>3</xdr:row>
      <xdr:rowOff>353218</xdr:rowOff>
    </xdr:to>
    <xdr:pic>
      <xdr:nvPicPr>
        <xdr:cNvPr id="3" name="Grafik 5">
          <a:extLst>
            <a:ext uri="{FF2B5EF4-FFF2-40B4-BE49-F238E27FC236}">
              <a16:creationId xmlns:a16="http://schemas.microsoft.com/office/drawing/2014/main" id="{6FE9B601-3A4B-4957-91F2-F10C4E70B5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89969" y="202406"/>
          <a:ext cx="1456153" cy="5881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321468</xdr:colOff>
      <xdr:row>1</xdr:row>
      <xdr:rowOff>95250</xdr:rowOff>
    </xdr:from>
    <xdr:to>
      <xdr:col>12</xdr:col>
      <xdr:colOff>1783971</xdr:colOff>
      <xdr:row>3</xdr:row>
      <xdr:rowOff>308768</xdr:rowOff>
    </xdr:to>
    <xdr:pic>
      <xdr:nvPicPr>
        <xdr:cNvPr id="3" name="Grafik 5">
          <a:extLst>
            <a:ext uri="{FF2B5EF4-FFF2-40B4-BE49-F238E27FC236}">
              <a16:creationId xmlns:a16="http://schemas.microsoft.com/office/drawing/2014/main" id="{A0F70634-3DCB-4521-8105-635C40A5CF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13781" y="154781"/>
          <a:ext cx="1462503" cy="5945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KA_Farben">
      <a:dk1>
        <a:srgbClr val="000000"/>
      </a:dk1>
      <a:lt1>
        <a:srgbClr val="FFFFFF"/>
      </a:lt1>
      <a:dk2>
        <a:srgbClr val="87888A"/>
      </a:dk2>
      <a:lt2>
        <a:srgbClr val="FFFFFF"/>
      </a:lt2>
      <a:accent1>
        <a:srgbClr val="00946C"/>
      </a:accent1>
      <a:accent2>
        <a:srgbClr val="8CBB26"/>
      </a:accent2>
      <a:accent3>
        <a:srgbClr val="FDC60B"/>
      </a:accent3>
      <a:accent4>
        <a:srgbClr val="007FFE"/>
      </a:accent4>
      <a:accent5>
        <a:srgbClr val="012340"/>
      </a:accent5>
      <a:accent6>
        <a:srgbClr val="E32322"/>
      </a:accent6>
      <a:hlink>
        <a:srgbClr val="000000"/>
      </a:hlink>
      <a:folHlink>
        <a:srgbClr val="000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504FC-20AD-40DE-BABB-3ECEE748223A}">
  <sheetPr codeName="Tabelle1">
    <pageSetUpPr fitToPage="1"/>
  </sheetPr>
  <dimension ref="A1:T46"/>
  <sheetViews>
    <sheetView tabSelected="1" topLeftCell="B1" zoomScaleNormal="100" zoomScaleSheetLayoutView="70" zoomScalePageLayoutView="39" workbookViewId="0">
      <selection activeCell="F7" sqref="F7:K7"/>
    </sheetView>
  </sheetViews>
  <sheetFormatPr baseColWidth="10" defaultColWidth="0" defaultRowHeight="14.5" zeroHeight="1" x14ac:dyDescent="0.35"/>
  <cols>
    <col min="1" max="1" width="11.54296875" style="10" hidden="1" customWidth="1"/>
    <col min="2" max="2" width="4.54296875" style="10" customWidth="1"/>
    <col min="3" max="3" width="4.81640625" style="10" customWidth="1"/>
    <col min="4" max="6" width="22.81640625" style="10" customWidth="1"/>
    <col min="7" max="7" width="6" style="10" customWidth="1"/>
    <col min="8" max="8" width="32.453125" style="10" customWidth="1"/>
    <col min="9" max="9" width="22" style="10" customWidth="1"/>
    <col min="10" max="10" width="18.453125" style="10" customWidth="1"/>
    <col min="11" max="11" width="39.453125" style="10" customWidth="1"/>
    <col min="12" max="12" width="42.1796875" style="66" customWidth="1"/>
    <col min="13" max="13" width="7.453125" style="10" hidden="1" customWidth="1"/>
    <col min="14" max="15" width="11.453125" style="10" hidden="1" customWidth="1"/>
    <col min="16" max="16" width="13" style="10" hidden="1" customWidth="1"/>
    <col min="17" max="16384" width="11.453125" style="10" hidden="1"/>
  </cols>
  <sheetData>
    <row r="1" spans="3:19" ht="9.75" customHeight="1" x14ac:dyDescent="0.35"/>
    <row r="2" spans="3:19" ht="9.75" customHeight="1" x14ac:dyDescent="0.35">
      <c r="R2" s="11" t="s">
        <v>33</v>
      </c>
      <c r="S2" s="11" t="s">
        <v>34</v>
      </c>
    </row>
    <row r="3" spans="3:19" ht="28.5" customHeight="1" x14ac:dyDescent="0.35">
      <c r="C3" s="155" t="s">
        <v>58</v>
      </c>
      <c r="D3" s="156"/>
      <c r="E3" s="156"/>
      <c r="F3" s="156"/>
      <c r="G3" s="156"/>
      <c r="H3" s="156"/>
      <c r="I3" s="156"/>
      <c r="J3" s="156"/>
      <c r="K3" s="156"/>
      <c r="L3" s="67"/>
      <c r="M3" s="12"/>
      <c r="N3" s="12"/>
      <c r="O3" s="12"/>
      <c r="P3" s="12"/>
      <c r="Q3" s="12"/>
      <c r="R3" s="13">
        <f>SUM(R4:R35)</f>
        <v>0</v>
      </c>
      <c r="S3" s="13">
        <f>SUM(S4:S35)</f>
        <v>4</v>
      </c>
    </row>
    <row r="4" spans="3:19" x14ac:dyDescent="0.35">
      <c r="R4" s="14"/>
      <c r="S4" s="14"/>
    </row>
    <row r="5" spans="3:19" x14ac:dyDescent="0.35">
      <c r="R5" s="14"/>
      <c r="S5" s="14"/>
    </row>
    <row r="6" spans="3:19" ht="18.5" x14ac:dyDescent="0.45">
      <c r="C6" s="15" t="s">
        <v>0</v>
      </c>
      <c r="D6" s="16"/>
      <c r="F6" s="15" t="s">
        <v>196</v>
      </c>
      <c r="H6" s="16"/>
      <c r="I6" s="16"/>
      <c r="J6" s="16"/>
      <c r="R6" s="14"/>
      <c r="S6" s="14"/>
    </row>
    <row r="7" spans="3:19" ht="24.75" customHeight="1" x14ac:dyDescent="0.35">
      <c r="C7" s="166"/>
      <c r="D7" s="167"/>
      <c r="E7" s="167"/>
      <c r="F7" s="166"/>
      <c r="G7" s="167"/>
      <c r="H7" s="167"/>
      <c r="I7" s="167"/>
      <c r="J7" s="167"/>
      <c r="K7" s="167"/>
      <c r="L7" s="68"/>
      <c r="M7" s="17"/>
      <c r="N7" s="17"/>
      <c r="O7" s="17"/>
      <c r="P7" s="17"/>
      <c r="Q7" s="17"/>
      <c r="R7" s="14"/>
      <c r="S7" s="14"/>
    </row>
    <row r="8" spans="3:19" x14ac:dyDescent="0.35">
      <c r="R8" s="14"/>
      <c r="S8" s="14"/>
    </row>
    <row r="9" spans="3:19" x14ac:dyDescent="0.35">
      <c r="C9" s="18" t="s">
        <v>39</v>
      </c>
      <c r="D9" s="18"/>
      <c r="E9" s="19"/>
      <c r="F9" s="19"/>
      <c r="G9" s="19"/>
      <c r="H9" s="19"/>
      <c r="I9" s="19"/>
      <c r="J9" s="19"/>
      <c r="K9" s="19"/>
      <c r="L9" s="81" t="s">
        <v>181</v>
      </c>
      <c r="R9" s="14"/>
      <c r="S9" s="14"/>
    </row>
    <row r="10" spans="3:19" x14ac:dyDescent="0.35">
      <c r="R10" s="14"/>
      <c r="S10" s="14"/>
    </row>
    <row r="11" spans="3:19" x14ac:dyDescent="0.35">
      <c r="C11" s="157" t="s">
        <v>197</v>
      </c>
      <c r="D11" s="158"/>
      <c r="E11" s="158"/>
      <c r="F11" s="158"/>
      <c r="G11" s="158"/>
      <c r="H11" s="163"/>
      <c r="I11" s="164"/>
      <c r="J11" s="164"/>
      <c r="K11" s="165"/>
      <c r="L11" s="84"/>
      <c r="R11" s="14">
        <f>IF(NOT(ISBLANK(H11)),1,0)</f>
        <v>0</v>
      </c>
      <c r="S11" s="14">
        <v>1</v>
      </c>
    </row>
    <row r="12" spans="3:19" x14ac:dyDescent="0.35">
      <c r="C12" s="161" t="str">
        <f>IF(H11=Datengrundlage!B5,"Einrichtung erfüllt Aufgaben im Allgemeininteresse, nicht gewerblicher Art","")</f>
        <v/>
      </c>
      <c r="D12" s="162"/>
      <c r="E12" s="162"/>
      <c r="F12" s="162"/>
      <c r="G12" s="162"/>
      <c r="H12" s="84"/>
      <c r="I12" s="85"/>
      <c r="J12" s="85"/>
      <c r="K12" s="28"/>
      <c r="R12" s="14">
        <f>IF(K12="Ja",1,0)</f>
        <v>0</v>
      </c>
      <c r="S12" s="14">
        <f>IF($H$11=Datengrundlage!$B$5,1,0)</f>
        <v>0</v>
      </c>
    </row>
    <row r="13" spans="3:19" x14ac:dyDescent="0.35">
      <c r="C13" s="161" t="str">
        <f>IF(H11=Datengrundlage!B5,"Einrichtung besitzt Teilrechtsfähigkeit","")</f>
        <v/>
      </c>
      <c r="D13" s="162"/>
      <c r="E13" s="162"/>
      <c r="F13" s="162"/>
      <c r="G13" s="162"/>
      <c r="H13" s="84"/>
      <c r="I13" s="85"/>
      <c r="J13" s="85"/>
      <c r="K13" s="28"/>
      <c r="R13" s="14">
        <f>IF(K13="Ja",1,0)</f>
        <v>0</v>
      </c>
      <c r="S13" s="14">
        <f>IF($H$11=Datengrundlage!$B$5,1,0)</f>
        <v>0</v>
      </c>
    </row>
    <row r="14" spans="3:19" x14ac:dyDescent="0.35">
      <c r="C14" s="161" t="str">
        <f>IF(H11=Datengrundlage!B5,"Finanzierung / Aufsicht der Einrichtung","")</f>
        <v/>
      </c>
      <c r="D14" s="162"/>
      <c r="E14" s="162"/>
      <c r="F14" s="162"/>
      <c r="G14" s="162"/>
      <c r="H14" s="20"/>
      <c r="I14" s="152"/>
      <c r="J14" s="153"/>
      <c r="K14" s="153"/>
      <c r="L14" s="154"/>
      <c r="R14" s="14">
        <f>IF(NOT(ISBLANK(I14)),1,0)</f>
        <v>0</v>
      </c>
      <c r="S14" s="14">
        <f>IF($H$11=Datengrundlage!$B$5,1,0)</f>
        <v>0</v>
      </c>
    </row>
    <row r="15" spans="3:19" x14ac:dyDescent="0.35">
      <c r="C15" s="157" t="s">
        <v>198</v>
      </c>
      <c r="D15" s="158"/>
      <c r="E15" s="158"/>
      <c r="F15" s="158"/>
      <c r="G15" s="158"/>
      <c r="H15" s="84"/>
      <c r="I15" s="85"/>
      <c r="J15" s="85"/>
      <c r="K15" s="121"/>
      <c r="L15" s="130"/>
      <c r="M15" s="124"/>
      <c r="N15" s="124"/>
      <c r="O15" s="124"/>
      <c r="R15" s="14">
        <f>IF(K15="Ja",1,IF(K15="Nein, weil…",0,0))</f>
        <v>0</v>
      </c>
      <c r="S15" s="14">
        <v>1</v>
      </c>
    </row>
    <row r="16" spans="3:19" x14ac:dyDescent="0.35">
      <c r="L16" s="79" t="s">
        <v>185</v>
      </c>
      <c r="R16" s="14"/>
      <c r="S16" s="14"/>
    </row>
    <row r="17" spans="2:20" x14ac:dyDescent="0.35">
      <c r="C17" s="157" t="s">
        <v>16</v>
      </c>
      <c r="D17" s="158"/>
      <c r="E17" s="158"/>
      <c r="F17" s="158"/>
      <c r="G17" s="158"/>
      <c r="K17" s="122"/>
      <c r="L17" s="130"/>
      <c r="R17" s="14">
        <f>IF(K17="Ja",1,IF(K17="Nein, weil…",0,0))</f>
        <v>0</v>
      </c>
      <c r="S17" s="14">
        <v>1</v>
      </c>
    </row>
    <row r="18" spans="2:20" x14ac:dyDescent="0.35">
      <c r="G18" s="21"/>
      <c r="H18" s="159"/>
      <c r="I18" s="160"/>
      <c r="J18" s="160"/>
      <c r="K18" s="160"/>
      <c r="L18" s="79"/>
      <c r="R18" s="14"/>
      <c r="S18" s="14"/>
    </row>
    <row r="19" spans="2:20" s="65" customFormat="1" x14ac:dyDescent="0.35">
      <c r="B19" s="71"/>
      <c r="C19" s="143" t="s">
        <v>40</v>
      </c>
      <c r="D19" s="144"/>
      <c r="E19" s="144"/>
      <c r="F19" s="144"/>
      <c r="G19" s="144" t="str">
        <f>IF(K17="Nein, weil…","Begründung","")</f>
        <v/>
      </c>
      <c r="H19" s="71"/>
      <c r="I19" s="71"/>
      <c r="J19" s="71"/>
      <c r="K19" s="121"/>
      <c r="L19" s="130"/>
      <c r="M19" s="71"/>
      <c r="N19" s="71"/>
      <c r="O19" s="71"/>
      <c r="P19" s="71"/>
      <c r="Q19" s="71"/>
      <c r="R19" s="125"/>
      <c r="S19" s="125"/>
      <c r="T19" s="71"/>
    </row>
    <row r="20" spans="2:20" s="59" customFormat="1" ht="12.75" customHeight="1" x14ac:dyDescent="0.35">
      <c r="B20" s="71"/>
      <c r="C20" s="71"/>
      <c r="D20" s="71"/>
      <c r="E20" s="71"/>
      <c r="F20" s="71"/>
      <c r="G20" s="71"/>
      <c r="H20" s="71"/>
      <c r="I20" s="71"/>
      <c r="J20" s="71"/>
      <c r="L20" s="79"/>
      <c r="M20" s="71"/>
      <c r="N20" s="71"/>
      <c r="O20" s="76" t="s">
        <v>35</v>
      </c>
      <c r="P20" s="77"/>
      <c r="Q20" s="71"/>
      <c r="R20" s="125"/>
      <c r="S20" s="125"/>
      <c r="T20" s="71"/>
    </row>
    <row r="21" spans="2:20" s="65" customFormat="1" ht="12.75" customHeight="1" x14ac:dyDescent="0.35">
      <c r="B21" s="71"/>
      <c r="C21" s="145" t="s">
        <v>41</v>
      </c>
      <c r="D21" s="145"/>
      <c r="E21" s="145"/>
      <c r="F21" s="145"/>
      <c r="G21" s="145"/>
      <c r="H21" s="71"/>
      <c r="I21" s="71"/>
      <c r="J21" s="71"/>
      <c r="K21" s="121"/>
      <c r="L21" s="131"/>
      <c r="M21" s="71"/>
      <c r="N21" s="126" t="s">
        <v>167</v>
      </c>
      <c r="O21" s="76" t="str">
        <f>"Fassung_"&amp;K19</f>
        <v>Fassung_</v>
      </c>
      <c r="P21" s="77"/>
      <c r="Q21" s="71"/>
      <c r="R21" s="125"/>
      <c r="S21" s="125"/>
      <c r="T21" s="71"/>
    </row>
    <row r="22" spans="2:20" ht="12.75" customHeight="1" x14ac:dyDescent="0.35">
      <c r="B22" s="66"/>
      <c r="C22" s="66"/>
      <c r="D22" s="66"/>
      <c r="E22" s="66"/>
      <c r="F22" s="66"/>
      <c r="G22" s="66"/>
      <c r="H22" s="66"/>
      <c r="I22" s="66"/>
      <c r="J22" s="66"/>
      <c r="L22" s="79" t="s">
        <v>185</v>
      </c>
      <c r="M22" s="66"/>
      <c r="N22" s="66"/>
      <c r="O22" s="76" t="s">
        <v>35</v>
      </c>
      <c r="P22" s="77"/>
      <c r="Q22" s="66"/>
      <c r="R22" s="78"/>
      <c r="S22" s="78"/>
      <c r="T22" s="66"/>
    </row>
    <row r="23" spans="2:20" s="65" customFormat="1" ht="31.5" customHeight="1" x14ac:dyDescent="0.35">
      <c r="B23" s="71"/>
      <c r="C23" s="146" t="str" cm="1">
        <f t="array" ref="C23">_xlfn.XLOOKUP($H$11&amp;$K$19,Datengrundlage!B54:B61&amp;Datengrundlage!C54:C61,Datengrundlage!D54:D61,"Bitte wählen Sie noch zwischen Sektoren und öffentlicher Auftragnehmer aus und geben Sie an in welcher Fassung das Bundesvergabegesetz für Sie geltend ist",0)</f>
        <v>Bitte wählen Sie noch zwischen Sektoren und öffentlicher Auftragnehmer aus und geben Sie an in welcher Fassung das Bundesvergabegesetz für Sie geltend ist</v>
      </c>
      <c r="D23" s="147"/>
      <c r="E23" s="147"/>
      <c r="F23" s="147"/>
      <c r="G23" s="147"/>
      <c r="H23" s="148"/>
      <c r="I23" s="71"/>
      <c r="J23" s="71"/>
      <c r="K23" s="122"/>
      <c r="L23" s="130"/>
      <c r="M23" s="71"/>
      <c r="N23" s="71"/>
      <c r="O23" s="71"/>
      <c r="P23" s="71"/>
      <c r="Q23" s="71"/>
      <c r="R23" s="71"/>
      <c r="S23" s="71"/>
      <c r="T23" s="71"/>
    </row>
    <row r="24" spans="2:20" s="65" customFormat="1" x14ac:dyDescent="0.35">
      <c r="B24" s="71"/>
      <c r="C24" s="72"/>
      <c r="D24" s="72"/>
      <c r="E24" s="72"/>
      <c r="F24" s="72"/>
      <c r="G24" s="72"/>
      <c r="H24" s="72"/>
      <c r="I24" s="71"/>
      <c r="J24" s="71"/>
      <c r="K24" s="66"/>
      <c r="L24" s="79" t="s">
        <v>185</v>
      </c>
      <c r="M24" s="71"/>
      <c r="N24" s="71"/>
      <c r="O24" s="71"/>
      <c r="P24" s="71"/>
      <c r="Q24" s="71"/>
      <c r="R24" s="71"/>
      <c r="S24" s="71"/>
      <c r="T24" s="71"/>
    </row>
    <row r="25" spans="2:20" s="65" customFormat="1" ht="33" customHeight="1" x14ac:dyDescent="0.35">
      <c r="B25" s="71"/>
      <c r="C25" s="146" t="str" cm="1">
        <f t="array" ref="C25">_xlfn.XLOOKUP($H$11&amp;$K$19,Datengrundlage!B54:B61&amp;Datengrundlage!C54:C61,Datengrundlage!E54:E61,"Bitte wählen Sie noch zwischen Sektoren und öffentlicher Auftragnehmer aus und geben Sie an in welcher Fassung das Bundesvergabegesetz für Sie geltend ist",0)</f>
        <v>Bitte wählen Sie noch zwischen Sektoren und öffentlicher Auftragnehmer aus und geben Sie an in welcher Fassung das Bundesvergabegesetz für Sie geltend ist</v>
      </c>
      <c r="D25" s="147"/>
      <c r="E25" s="147"/>
      <c r="F25" s="147"/>
      <c r="G25" s="147"/>
      <c r="H25" s="148"/>
      <c r="I25" s="127"/>
      <c r="J25" s="73"/>
      <c r="K25" s="122"/>
      <c r="L25" s="132"/>
      <c r="M25" s="128"/>
      <c r="N25" s="71"/>
      <c r="O25" s="71"/>
      <c r="P25" s="71"/>
      <c r="Q25" s="71"/>
      <c r="R25" s="71"/>
      <c r="S25" s="71"/>
      <c r="T25" s="71"/>
    </row>
    <row r="26" spans="2:20" s="65" customFormat="1" ht="15" customHeight="1" x14ac:dyDescent="0.35">
      <c r="B26" s="71"/>
      <c r="C26" s="72"/>
      <c r="D26" s="72"/>
      <c r="E26" s="72"/>
      <c r="F26" s="72"/>
      <c r="G26" s="72"/>
      <c r="H26" s="72"/>
      <c r="I26" s="74"/>
      <c r="J26" s="74"/>
      <c r="K26" s="66"/>
      <c r="L26" s="79" t="s">
        <v>185</v>
      </c>
      <c r="M26" s="129"/>
      <c r="N26" s="71"/>
      <c r="O26" s="71"/>
      <c r="P26" s="71"/>
      <c r="Q26" s="71"/>
      <c r="R26" s="71"/>
      <c r="S26" s="71"/>
      <c r="T26" s="71"/>
    </row>
    <row r="27" spans="2:20" s="65" customFormat="1" ht="30.75" customHeight="1" x14ac:dyDescent="0.35">
      <c r="B27" s="71"/>
      <c r="C27" s="149" t="s">
        <v>180</v>
      </c>
      <c r="D27" s="150"/>
      <c r="E27" s="150"/>
      <c r="F27" s="150"/>
      <c r="G27" s="150"/>
      <c r="H27" s="151"/>
      <c r="I27" s="71"/>
      <c r="J27" s="71"/>
      <c r="K27" s="122"/>
      <c r="L27" s="130"/>
      <c r="M27" s="71"/>
      <c r="N27" s="71"/>
      <c r="O27" s="71"/>
      <c r="P27" s="71"/>
      <c r="Q27" s="71"/>
      <c r="R27" s="71"/>
      <c r="S27" s="71"/>
      <c r="T27" s="71"/>
    </row>
    <row r="28" spans="2:20" x14ac:dyDescent="0.35">
      <c r="B28" s="66"/>
      <c r="C28" s="66"/>
      <c r="D28" s="66"/>
      <c r="E28" s="66"/>
      <c r="F28" s="66"/>
      <c r="G28" s="66"/>
      <c r="H28" s="66"/>
      <c r="I28" s="66"/>
      <c r="J28" s="66"/>
      <c r="L28" s="79"/>
      <c r="M28" s="66"/>
      <c r="N28" s="66"/>
      <c r="O28" s="66"/>
      <c r="P28" s="66"/>
      <c r="Q28" s="66"/>
      <c r="R28" s="78"/>
      <c r="S28" s="78"/>
      <c r="T28" s="66"/>
    </row>
    <row r="29" spans="2:20" x14ac:dyDescent="0.35">
      <c r="B29" s="66"/>
      <c r="C29" s="140" t="s">
        <v>250</v>
      </c>
      <c r="D29" s="141"/>
      <c r="E29" s="141"/>
      <c r="F29" s="141"/>
      <c r="G29" s="142"/>
      <c r="H29" s="66"/>
      <c r="I29" s="66"/>
      <c r="J29" s="66"/>
      <c r="K29" s="123"/>
      <c r="L29" s="130"/>
      <c r="M29" s="66"/>
      <c r="N29" s="66"/>
      <c r="O29" s="66"/>
      <c r="P29" s="66"/>
      <c r="Q29" s="66"/>
      <c r="R29" s="78">
        <f t="shared" ref="R29" si="0">IF(NOT(ISBLANK(K29)),1,0)</f>
        <v>0</v>
      </c>
      <c r="S29" s="78">
        <v>1</v>
      </c>
      <c r="T29" s="66"/>
    </row>
    <row r="30" spans="2:20" x14ac:dyDescent="0.35">
      <c r="B30" s="66"/>
      <c r="C30" s="71"/>
      <c r="D30" s="71"/>
      <c r="E30" s="71"/>
      <c r="F30" s="71"/>
      <c r="G30" s="71"/>
      <c r="H30" s="66"/>
      <c r="I30" s="66"/>
      <c r="J30" s="66"/>
      <c r="L30" s="79" t="s">
        <v>185</v>
      </c>
      <c r="M30" s="66"/>
      <c r="N30" s="66"/>
      <c r="O30" s="66"/>
      <c r="P30" s="66"/>
      <c r="Q30" s="66"/>
      <c r="R30" s="78"/>
      <c r="S30" s="78"/>
      <c r="T30" s="66"/>
    </row>
    <row r="31" spans="2:20" s="59" customFormat="1" ht="27.75" customHeight="1" x14ac:dyDescent="0.35">
      <c r="B31" s="71"/>
      <c r="C31" s="133" t="s">
        <v>173</v>
      </c>
      <c r="D31" s="134"/>
      <c r="E31" s="134"/>
      <c r="F31" s="134"/>
      <c r="G31" s="134"/>
      <c r="H31" s="135"/>
      <c r="I31" s="71"/>
      <c r="J31" s="71"/>
      <c r="K31" s="121"/>
      <c r="L31" s="130"/>
      <c r="M31" s="71"/>
      <c r="N31" s="71"/>
      <c r="O31" s="71"/>
      <c r="P31" s="71"/>
      <c r="Q31" s="71"/>
      <c r="R31" s="71"/>
      <c r="S31" s="71"/>
      <c r="T31" s="71"/>
    </row>
    <row r="32" spans="2:20" s="64" customFormat="1" ht="20.25" customHeight="1" x14ac:dyDescent="0.35">
      <c r="B32" s="66"/>
      <c r="C32" s="66"/>
      <c r="D32" s="66"/>
      <c r="E32" s="66"/>
      <c r="F32" s="66"/>
      <c r="G32" s="66"/>
      <c r="H32" s="66"/>
      <c r="I32" s="66"/>
      <c r="J32" s="66"/>
      <c r="K32" s="75"/>
      <c r="L32" s="66"/>
      <c r="M32" s="66"/>
      <c r="N32" s="66"/>
      <c r="O32" s="66"/>
      <c r="P32" s="66"/>
      <c r="Q32" s="66"/>
      <c r="R32" s="78"/>
      <c r="S32" s="78"/>
      <c r="T32" s="66"/>
    </row>
    <row r="33" spans="3:19" ht="20.25" customHeight="1" x14ac:dyDescent="0.35">
      <c r="C33" s="18" t="s">
        <v>36</v>
      </c>
      <c r="D33" s="19"/>
      <c r="E33" s="19"/>
      <c r="F33" s="19"/>
      <c r="G33" s="19"/>
      <c r="H33" s="19"/>
      <c r="I33" s="19"/>
      <c r="J33" s="19"/>
      <c r="K33" s="24"/>
      <c r="R33" s="14"/>
      <c r="S33" s="14"/>
    </row>
    <row r="34" spans="3:19" ht="20.25" customHeight="1" x14ac:dyDescent="0.35">
      <c r="C34" s="10" t="s">
        <v>108</v>
      </c>
      <c r="K34" s="23"/>
      <c r="R34" s="14"/>
      <c r="S34" s="14"/>
    </row>
    <row r="35" spans="3:19" ht="12" customHeight="1" x14ac:dyDescent="0.35">
      <c r="R35" s="14"/>
      <c r="S35" s="14"/>
    </row>
    <row r="36" spans="3:19" ht="59.25" customHeight="1" x14ac:dyDescent="0.35">
      <c r="C36" s="25"/>
      <c r="D36" s="138" t="s">
        <v>169</v>
      </c>
      <c r="E36" s="139"/>
      <c r="F36" s="138"/>
      <c r="G36" s="139"/>
      <c r="H36" s="139"/>
      <c r="I36" s="139"/>
      <c r="K36" s="86"/>
      <c r="L36" s="69"/>
    </row>
    <row r="37" spans="3:19" x14ac:dyDescent="0.35">
      <c r="D37" s="26" t="s">
        <v>170</v>
      </c>
      <c r="K37" s="235" t="s">
        <v>37</v>
      </c>
      <c r="L37" s="70"/>
    </row>
    <row r="38" spans="3:19" ht="18" customHeight="1" x14ac:dyDescent="0.35"/>
    <row r="39" spans="3:19" ht="33" customHeight="1" x14ac:dyDescent="0.35">
      <c r="C39" s="27"/>
      <c r="D39" s="136"/>
      <c r="E39" s="137"/>
      <c r="F39" s="137"/>
      <c r="G39" s="137"/>
      <c r="H39" s="137"/>
      <c r="I39" s="137"/>
    </row>
    <row r="40" spans="3:19" x14ac:dyDescent="0.35">
      <c r="D40" s="6" t="s">
        <v>38</v>
      </c>
    </row>
    <row r="41" spans="3:19" x14ac:dyDescent="0.35"/>
    <row r="42" spans="3:19" x14ac:dyDescent="0.35"/>
    <row r="43" spans="3:19" x14ac:dyDescent="0.35"/>
    <row r="44" spans="3:19" x14ac:dyDescent="0.35"/>
    <row r="45" spans="3:19" x14ac:dyDescent="0.35"/>
    <row r="46" spans="3:19" x14ac:dyDescent="0.35"/>
  </sheetData>
  <sheetProtection algorithmName="SHA-512" hashValue="YueAdCIdUaxsWiTIFCZXyiYDlwYg4NnUQ08UVDauc2T1fa3AeDmBGDzjwfnqWSMoI2z9iLlH7KdNjOKpKRwy4A==" saltValue="HtMWc4vzvtvkVfANJJK68Q==" spinCount="100000" sheet="1" objects="1" scenarios="1" selectLockedCells="1"/>
  <mergeCells count="22">
    <mergeCell ref="I14:L14"/>
    <mergeCell ref="C3:K3"/>
    <mergeCell ref="C17:G17"/>
    <mergeCell ref="H18:K18"/>
    <mergeCell ref="C11:G11"/>
    <mergeCell ref="C12:G12"/>
    <mergeCell ref="C13:G13"/>
    <mergeCell ref="C14:G14"/>
    <mergeCell ref="C15:G15"/>
    <mergeCell ref="H11:K11"/>
    <mergeCell ref="C7:E7"/>
    <mergeCell ref="F7:K7"/>
    <mergeCell ref="C19:G19"/>
    <mergeCell ref="C21:G21"/>
    <mergeCell ref="C23:H23"/>
    <mergeCell ref="C25:H25"/>
    <mergeCell ref="C27:H27"/>
    <mergeCell ref="C31:H31"/>
    <mergeCell ref="D39:I39"/>
    <mergeCell ref="D36:E36"/>
    <mergeCell ref="F36:I36"/>
    <mergeCell ref="C29:G29"/>
  </mergeCells>
  <conditionalFormatting sqref="C29:G29 K29 C21 K19 K23 K27 K31 K25 K21">
    <cfRule type="expression" dxfId="200" priority="41">
      <formula>$K$17="Nein, weil…"</formula>
    </cfRule>
  </conditionalFormatting>
  <conditionalFormatting sqref="C21:G21">
    <cfRule type="expression" dxfId="199" priority="81">
      <formula>$K$15="Nein, weil…"</formula>
    </cfRule>
  </conditionalFormatting>
  <conditionalFormatting sqref="K19 K23 K27 K29 K31 K25 K21">
    <cfRule type="expression" dxfId="198" priority="18">
      <formula>$K$15="Nein, weil…"</formula>
    </cfRule>
  </conditionalFormatting>
  <conditionalFormatting sqref="P31:XFD31 A31:B31">
    <cfRule type="expression" dxfId="197" priority="73">
      <formula>$A$1=0</formula>
    </cfRule>
  </conditionalFormatting>
  <conditionalFormatting sqref="K15:K31">
    <cfRule type="beginsWith" dxfId="196" priority="63" operator="beginsWith" text="Nein">
      <formula>LEFT(K15,LEN("Nein"))="Nein"</formula>
    </cfRule>
    <cfRule type="containsText" dxfId="195" priority="68" operator="containsText" text="Ja">
      <formula>NOT(ISERROR(SEARCH("Ja",K15)))</formula>
    </cfRule>
  </conditionalFormatting>
  <conditionalFormatting sqref="L15">
    <cfRule type="expression" dxfId="194" priority="21">
      <formula>$K$15="Nein, weil…"</formula>
    </cfRule>
  </conditionalFormatting>
  <conditionalFormatting sqref="L17">
    <cfRule type="expression" dxfId="193" priority="19">
      <formula>$K$17="Nein, weil…"</formula>
    </cfRule>
  </conditionalFormatting>
  <conditionalFormatting sqref="L16">
    <cfRule type="expression" dxfId="192" priority="88">
      <formula>$K$17="Nein, weil…"</formula>
    </cfRule>
  </conditionalFormatting>
  <conditionalFormatting sqref="L23">
    <cfRule type="expression" dxfId="191" priority="8">
      <formula>$K$23="Nein"</formula>
    </cfRule>
  </conditionalFormatting>
  <conditionalFormatting sqref="L22">
    <cfRule type="expression" dxfId="190" priority="20">
      <formula>$K$23="Nein"</formula>
    </cfRule>
  </conditionalFormatting>
  <conditionalFormatting sqref="L25">
    <cfRule type="expression" dxfId="189" priority="15">
      <formula>$K$25="Nein"</formula>
    </cfRule>
  </conditionalFormatting>
  <conditionalFormatting sqref="L27">
    <cfRule type="expression" dxfId="188" priority="14">
      <formula>$K$27="Nein"</formula>
    </cfRule>
  </conditionalFormatting>
  <conditionalFormatting sqref="L31">
    <cfRule type="expression" dxfId="187" priority="13">
      <formula>$K$31="Nein"</formula>
    </cfRule>
  </conditionalFormatting>
  <conditionalFormatting sqref="L24">
    <cfRule type="expression" dxfId="186" priority="12">
      <formula>$K$25="Nein"</formula>
    </cfRule>
  </conditionalFormatting>
  <conditionalFormatting sqref="L26">
    <cfRule type="expression" dxfId="185" priority="11">
      <formula>$K$27="Nein"</formula>
    </cfRule>
  </conditionalFormatting>
  <conditionalFormatting sqref="L30">
    <cfRule type="expression" dxfId="184" priority="10">
      <formula>$K$31="Nein"</formula>
    </cfRule>
  </conditionalFormatting>
  <conditionalFormatting sqref="L12">
    <cfRule type="expression" dxfId="183" priority="9">
      <formula>$K$12="Nein"</formula>
    </cfRule>
  </conditionalFormatting>
  <conditionalFormatting sqref="L13">
    <cfRule type="expression" dxfId="182" priority="16">
      <formula>$K$13="Nein"</formula>
    </cfRule>
  </conditionalFormatting>
  <conditionalFormatting sqref="C24:H24">
    <cfRule type="beginsWith" dxfId="181" priority="7" operator="beginsWith" text="Bitte">
      <formula>LEFT(C24,LEN("Bitte"))="Bitte"</formula>
    </cfRule>
  </conditionalFormatting>
  <conditionalFormatting sqref="C23">
    <cfRule type="expression" dxfId="180" priority="3">
      <formula>$K$17="Nein, weil…"</formula>
    </cfRule>
  </conditionalFormatting>
  <conditionalFormatting sqref="C23">
    <cfRule type="expression" dxfId="179" priority="4">
      <formula>$K$15="Nein, weil…"</formula>
    </cfRule>
  </conditionalFormatting>
  <conditionalFormatting sqref="C25">
    <cfRule type="expression" dxfId="178" priority="1">
      <formula>$K$17="Nein, weil…"</formula>
    </cfRule>
  </conditionalFormatting>
  <conditionalFormatting sqref="C25">
    <cfRule type="expression" dxfId="177" priority="2">
      <formula>$K$15="Nein, weil…"</formula>
    </cfRule>
  </conditionalFormatting>
  <dataValidations count="6">
    <dataValidation type="list" allowBlank="1" showInputMessage="1" showErrorMessage="1" sqref="H11" xr:uid="{35E503C1-4832-44A0-A8A5-3A91486383AD}">
      <formula1>Beim_FöWe_handelt_es_sich_um</formula1>
    </dataValidation>
    <dataValidation type="list" allowBlank="1" showInputMessage="1" showErrorMessage="1" sqref="K12:K13 K23 K25 K27" xr:uid="{C04FBF81-5A38-46F4-B3F7-1BBADF31E0C0}">
      <formula1>Ja_Nein</formula1>
    </dataValidation>
    <dataValidation type="list" allowBlank="1" showInputMessage="1" showErrorMessage="1" sqref="K17 K15" xr:uid="{AA70C823-CD6E-4E1F-93BC-9EB24C0029F1}">
      <formula1>Ja_Nein_weil</formula1>
    </dataValidation>
    <dataValidation type="list" allowBlank="1" showInputMessage="1" showErrorMessage="1" sqref="H14:I14" xr:uid="{D3E45575-3CEB-40B8-95AB-DF853F8A3AED}">
      <formula1>Finanzierung_Aufsicht_der_Einrichtung</formula1>
    </dataValidation>
    <dataValidation type="list" allowBlank="1" showInputMessage="1" showErrorMessage="1" sqref="K19" xr:uid="{32574B40-F8B8-48B5-AC6C-6B8860147881}">
      <formula1>Fassung_BVergG</formula1>
    </dataValidation>
    <dataValidation type="list" allowBlank="1" showInputMessage="1" showErrorMessage="1" sqref="K31" xr:uid="{EB7D69F9-8964-432D-826E-D53B27A4ABE4}">
      <formula1>Ja_Nein_nicht_relevant</formula1>
    </dataValidation>
  </dataValidations>
  <pageMargins left="0.23622047244094491" right="0.23622047244094491" top="0.78740157480314965" bottom="0.78740157480314965" header="0.31496062992125984" footer="0.31496062992125984"/>
  <pageSetup paperSize="9" scale="41" orientation="portrait" r:id="rId1"/>
  <headerFooter>
    <oddFooter>&amp;L&amp;9Version 01/2025&amp;R&amp;9Seite &amp;P von &amp;N</oddFooter>
  </headerFooter>
  <colBreaks count="1" manualBreakCount="1">
    <brk id="11" max="1048575" man="1"/>
  </colBreaks>
  <drawing r:id="rId2"/>
  <extLst>
    <ext xmlns:x14="http://schemas.microsoft.com/office/spreadsheetml/2009/9/main" uri="{78C0D931-6437-407d-A8EE-F0AAD7539E65}">
      <x14:conditionalFormattings>
        <x14:conditionalFormatting xmlns:xm="http://schemas.microsoft.com/office/excel/2006/main">
          <x14:cfRule type="expression" priority="5" id="{DB74312F-6374-4850-9B7E-F3DECDAF2B72}">
            <xm:f>$H$11&lt;&gt;Datengrundlage!$B$5</xm:f>
            <x14:dxf>
              <border>
                <top style="hair">
                  <color auto="1"/>
                </top>
                <vertical/>
                <horizontal/>
              </border>
            </x14:dxf>
          </x14:cfRule>
          <xm:sqref>K15</xm:sqref>
        </x14:conditionalFormatting>
        <x14:conditionalFormatting xmlns:xm="http://schemas.microsoft.com/office/excel/2006/main">
          <x14:cfRule type="expression" priority="130" id="{7E9F3B77-5E9C-4F97-B9B1-0BBDF2471A80}">
            <xm:f>$H$11=Datengrundlage!$B$5</xm:f>
            <x14:dxf>
              <border>
                <left style="hair">
                  <color auto="1"/>
                </left>
                <right style="hair">
                  <color auto="1"/>
                </right>
                <top style="hair">
                  <color auto="1"/>
                </top>
                <bottom style="hair">
                  <color auto="1"/>
                </bottom>
                <vertical/>
                <horizontal/>
              </border>
            </x14:dxf>
          </x14:cfRule>
          <xm:sqref>C12:G14 K12:K13</xm:sqref>
        </x14:conditionalFormatting>
        <x14:conditionalFormatting xmlns:xm="http://schemas.microsoft.com/office/excel/2006/main">
          <x14:cfRule type="expression" priority="129" id="{B79E77ED-F4DC-4876-A4D7-4664670D298C}">
            <xm:f>$H$11=Datengrundlage!$B$5</xm:f>
            <x14:dxf>
              <fill>
                <patternFill>
                  <bgColor rgb="FFFFFF99"/>
                </patternFill>
              </fill>
            </x14:dxf>
          </x14:cfRule>
          <xm:sqref>K12:K13</xm:sqref>
        </x14:conditionalFormatting>
        <x14:conditionalFormatting xmlns:xm="http://schemas.microsoft.com/office/excel/2006/main">
          <x14:cfRule type="expression" priority="6" id="{8A052F6F-F34F-4037-AB59-0B93973C159A}">
            <xm:f>$H$11&lt;&gt;Datengrundlage!$B$5</xm:f>
            <x14:dxf>
              <fill>
                <patternFill>
                  <bgColor theme="0"/>
                </patternFill>
              </fill>
              <border>
                <left/>
                <right/>
                <top/>
                <bottom/>
                <vertical/>
                <horizontal/>
              </border>
            </x14:dxf>
          </x14:cfRule>
          <xm:sqref>I14:L14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79E798A5-8A3B-45B8-86C0-AC9C19734E0F}">
          <x14:formula1>
            <xm:f>Datengrundlage!$G$13:$G$17</xm:f>
          </x14:formula1>
          <xm:sqref>K21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E4CEB-F5C1-4B2E-9094-8AE6C1A9B161}">
  <sheetPr codeName="Tabelle10"/>
  <dimension ref="C1:P133"/>
  <sheetViews>
    <sheetView zoomScaleNormal="100" zoomScaleSheetLayoutView="80" workbookViewId="0">
      <selection activeCell="I7" sqref="I7:M7"/>
    </sheetView>
  </sheetViews>
  <sheetFormatPr baseColWidth="10" defaultColWidth="11.453125" defaultRowHeight="15" customHeight="1" zeroHeight="1" outlineLevelRow="1" x14ac:dyDescent="0.35"/>
  <cols>
    <col min="1" max="1" width="3.1796875" style="59" customWidth="1"/>
    <col min="2" max="2" width="2.453125" style="59" customWidth="1"/>
    <col min="3" max="3" width="4.453125" style="59" customWidth="1"/>
    <col min="4" max="4" width="27.54296875" style="59" customWidth="1"/>
    <col min="5" max="5" width="27.453125" style="59" customWidth="1"/>
    <col min="6" max="6" width="24.54296875" style="59" customWidth="1"/>
    <col min="7" max="7" width="19.453125" style="59" customWidth="1"/>
    <col min="8" max="8" width="20.453125" style="59" customWidth="1"/>
    <col min="9" max="9" width="15.453125" style="59" customWidth="1"/>
    <col min="10" max="10" width="21.1796875" style="59" customWidth="1"/>
    <col min="11" max="11" width="21" style="59" bestFit="1" customWidth="1"/>
    <col min="12" max="12" width="23.54296875" style="59" customWidth="1"/>
    <col min="13" max="13" width="25.54296875" style="59" customWidth="1"/>
    <col min="14" max="14" width="5.54296875" style="59" customWidth="1"/>
    <col min="15" max="15" width="11.453125" style="59" hidden="1" customWidth="1"/>
    <col min="16" max="16" width="8.1796875" style="59" hidden="1" customWidth="1"/>
    <col min="17" max="16384" width="11.453125" style="59"/>
  </cols>
  <sheetData>
    <row r="1" spans="3:16" ht="4.5" customHeight="1" x14ac:dyDescent="0.35"/>
    <row r="2" spans="3:16" ht="24.75" customHeight="1" x14ac:dyDescent="0.35">
      <c r="C2" s="231"/>
      <c r="D2" s="232"/>
      <c r="E2" s="232"/>
      <c r="F2" s="232"/>
      <c r="G2" s="232"/>
      <c r="H2" s="232"/>
      <c r="I2" s="232"/>
      <c r="J2" s="232"/>
      <c r="K2" s="232"/>
      <c r="L2" s="232"/>
      <c r="M2" s="83"/>
      <c r="N2" s="83"/>
      <c r="O2" s="83"/>
      <c r="P2" s="83"/>
    </row>
    <row r="3" spans="3:16" ht="5.25" customHeight="1" x14ac:dyDescent="0.35"/>
    <row r="4" spans="3:16" ht="30.75" customHeight="1" x14ac:dyDescent="0.6">
      <c r="C4" s="31" t="s">
        <v>212</v>
      </c>
      <c r="F4" s="31"/>
      <c r="K4" s="105" t="str">
        <f>HYPERLINK("#'Übersicht Vergabe'!A1","zurück zur Übersicht")</f>
        <v>zurück zur Übersicht</v>
      </c>
    </row>
    <row r="5" spans="3:16" ht="14.5" x14ac:dyDescent="0.35"/>
    <row r="6" spans="3:16" ht="14.5" x14ac:dyDescent="0.35">
      <c r="C6" s="18" t="s">
        <v>42</v>
      </c>
      <c r="D6" s="19"/>
      <c r="E6" s="19"/>
      <c r="F6" s="19"/>
      <c r="G6" s="19"/>
      <c r="H6" s="19"/>
      <c r="I6" s="19"/>
      <c r="J6" s="19"/>
      <c r="K6" s="19"/>
      <c r="L6" s="19"/>
      <c r="M6" s="62"/>
    </row>
    <row r="7" spans="3:16" ht="25.5" customHeight="1" x14ac:dyDescent="0.35">
      <c r="C7" s="158" t="s">
        <v>186</v>
      </c>
      <c r="D7" s="186"/>
      <c r="E7" s="186"/>
      <c r="F7" s="186"/>
      <c r="G7" s="186"/>
      <c r="H7" s="186"/>
      <c r="I7" s="222"/>
      <c r="J7" s="223"/>
      <c r="K7" s="223"/>
      <c r="L7" s="223"/>
      <c r="M7" s="224"/>
    </row>
    <row r="8" spans="3:16" ht="14.5" x14ac:dyDescent="0.35">
      <c r="C8" s="34" t="s">
        <v>171</v>
      </c>
    </row>
    <row r="9" spans="3:16" ht="14.5" hidden="1" x14ac:dyDescent="0.35">
      <c r="C9" s="228" t="s">
        <v>184</v>
      </c>
      <c r="D9" s="197"/>
      <c r="E9" s="197"/>
      <c r="F9" s="197"/>
      <c r="G9" s="197"/>
      <c r="H9" s="198"/>
      <c r="I9" s="229">
        <f>'Übersicht Vergabe'!E16</f>
        <v>0</v>
      </c>
      <c r="J9" s="230"/>
      <c r="K9" s="230"/>
      <c r="L9" s="230"/>
      <c r="M9" s="230"/>
    </row>
    <row r="10" spans="3:16" ht="25.5" customHeight="1" x14ac:dyDescent="0.35">
      <c r="C10" s="228" t="s">
        <v>183</v>
      </c>
      <c r="D10" s="197"/>
      <c r="E10" s="197"/>
      <c r="F10" s="197"/>
      <c r="G10" s="197"/>
      <c r="H10" s="198"/>
      <c r="I10" s="226" t="s">
        <v>71</v>
      </c>
      <c r="J10" s="227"/>
      <c r="K10" s="227"/>
      <c r="L10" s="227"/>
      <c r="M10" s="227"/>
    </row>
    <row r="11" spans="3:16" ht="10.5" customHeight="1" x14ac:dyDescent="0.35"/>
    <row r="12" spans="3:16" ht="14.5" x14ac:dyDescent="0.35">
      <c r="C12" s="18" t="s">
        <v>43</v>
      </c>
      <c r="D12" s="19"/>
      <c r="E12" s="19"/>
      <c r="F12" s="19"/>
      <c r="G12" s="19"/>
      <c r="H12" s="19"/>
      <c r="I12" s="19"/>
      <c r="J12" s="19"/>
      <c r="K12" s="19"/>
      <c r="L12" s="19"/>
      <c r="M12" s="107" t="s">
        <v>181</v>
      </c>
      <c r="N12" s="97"/>
    </row>
    <row r="13" spans="3:16" ht="33.75" customHeight="1" x14ac:dyDescent="0.35">
      <c r="C13" s="32"/>
      <c r="G13" s="200" t="s">
        <v>48</v>
      </c>
      <c r="H13" s="200"/>
      <c r="I13" s="200" t="s">
        <v>49</v>
      </c>
      <c r="J13" s="201"/>
      <c r="K13" s="200" t="s">
        <v>50</v>
      </c>
      <c r="L13" s="225"/>
      <c r="M13" s="108"/>
    </row>
    <row r="14" spans="3:16" ht="14.5" x14ac:dyDescent="0.35">
      <c r="C14" s="158" t="s">
        <v>223</v>
      </c>
      <c r="D14" s="186"/>
      <c r="E14" s="186"/>
      <c r="F14" s="187"/>
      <c r="G14" s="220"/>
      <c r="H14" s="220"/>
      <c r="I14" s="220"/>
      <c r="J14" s="220"/>
      <c r="K14" s="190" t="str">
        <f>IFERROR(HLOOKUP('Allgemeine Angaben'!K21,Datengrundlage!$E$22:$N$26,2,0),"")</f>
        <v/>
      </c>
      <c r="L14" s="221"/>
      <c r="M14" s="109"/>
      <c r="N14" s="98"/>
    </row>
    <row r="15" spans="3:16" ht="14.5" x14ac:dyDescent="0.35">
      <c r="C15" s="158" t="s">
        <v>235</v>
      </c>
      <c r="D15" s="186"/>
      <c r="E15" s="186"/>
      <c r="F15" s="187"/>
      <c r="G15" s="220"/>
      <c r="H15" s="220"/>
      <c r="I15" s="220"/>
      <c r="J15" s="220"/>
      <c r="K15" s="190" t="str">
        <f>IFERROR(IF('Allgemeine Angaben'!$H$11=Datengrundlage!$B$7,HLOOKUP('Allgemeine Angaben'!K21,Datengrundlage!$E$22:$N$26,3,0),HLOOKUP('Allgemeine Angaben'!K21,Datengrundlage!$E$22:$N$26,3,0)),"")</f>
        <v/>
      </c>
      <c r="L15" s="221"/>
      <c r="M15" s="109"/>
      <c r="N15" s="98"/>
    </row>
    <row r="16" spans="3:16" ht="14.5" x14ac:dyDescent="0.35">
      <c r="C16" s="158" t="s">
        <v>46</v>
      </c>
      <c r="D16" s="186"/>
      <c r="E16" s="186"/>
      <c r="F16" s="187"/>
      <c r="G16" s="220"/>
      <c r="H16" s="220"/>
      <c r="I16" s="220"/>
      <c r="J16" s="220"/>
      <c r="K16" s="190" t="str">
        <f>IFERROR(IF('Allgemeine Angaben'!$H$11=Datengrundlage!$B$7,HLOOKUP('Allgemeine Angaben'!K21,Datengrundlage!$E$22:$N$26,4,0),HLOOKUP('Allgemeine Angaben'!K21,Datengrundlage!$E$22:$N$26,4,0)),"")</f>
        <v/>
      </c>
      <c r="L16" s="221"/>
      <c r="M16" s="109"/>
      <c r="N16" s="98"/>
    </row>
    <row r="17" spans="3:15" ht="14.5" x14ac:dyDescent="0.35">
      <c r="C17" s="158" t="s">
        <v>47</v>
      </c>
      <c r="D17" s="186"/>
      <c r="E17" s="186"/>
      <c r="F17" s="187"/>
      <c r="G17" s="220"/>
      <c r="H17" s="220"/>
      <c r="I17" s="220"/>
      <c r="J17" s="220"/>
      <c r="K17" s="190" t="str">
        <f>IFERROR(IF('Allgemeine Angaben'!$H$11=Datengrundlage!$B$7,HLOOKUP('Allgemeine Angaben'!K21,Datengrundlage!$E$22:$N$26,5,0),HLOOKUP('Allgemeine Angaben'!K21,Datengrundlage!$E$22:$N$26,5,0)),"")</f>
        <v/>
      </c>
      <c r="L17" s="221"/>
      <c r="M17" s="109"/>
      <c r="N17" s="98"/>
    </row>
    <row r="18" spans="3:15" ht="14.5" x14ac:dyDescent="0.35">
      <c r="L18" s="110"/>
      <c r="M18" s="37"/>
    </row>
    <row r="19" spans="3:15" ht="14.5" x14ac:dyDescent="0.35">
      <c r="C19" s="18" t="s">
        <v>162</v>
      </c>
      <c r="D19" s="19"/>
      <c r="E19" s="19"/>
      <c r="F19" s="19"/>
      <c r="G19" s="19"/>
      <c r="H19" s="19"/>
      <c r="I19" s="19"/>
      <c r="J19" s="19"/>
      <c r="K19" s="19"/>
      <c r="L19" s="19"/>
      <c r="M19" s="107" t="s">
        <v>181</v>
      </c>
      <c r="O19" s="80"/>
    </row>
    <row r="20" spans="3:15" ht="18" customHeight="1" outlineLevel="1" x14ac:dyDescent="0.35">
      <c r="C20" s="34" t="s">
        <v>163</v>
      </c>
      <c r="D20" s="35"/>
      <c r="E20" s="35"/>
      <c r="F20" s="35"/>
      <c r="G20" s="35"/>
      <c r="H20" s="35"/>
      <c r="I20" s="36"/>
      <c r="J20" s="36"/>
      <c r="K20" s="36"/>
      <c r="L20" s="36"/>
      <c r="M20" s="114"/>
      <c r="O20" s="80"/>
    </row>
    <row r="21" spans="3:15" ht="14.5" outlineLevel="1" x14ac:dyDescent="0.35">
      <c r="C21" s="199" t="s">
        <v>109</v>
      </c>
      <c r="D21" s="194"/>
      <c r="E21" s="194"/>
      <c r="F21" s="194"/>
      <c r="G21" s="194"/>
      <c r="H21" s="195"/>
      <c r="J21" s="37"/>
      <c r="K21" s="37"/>
      <c r="L21" s="116"/>
      <c r="M21" s="118"/>
      <c r="O21" s="80"/>
    </row>
    <row r="22" spans="3:15" ht="14.5" outlineLevel="1" x14ac:dyDescent="0.35">
      <c r="C22" s="38"/>
      <c r="D22" s="193" t="s">
        <v>160</v>
      </c>
      <c r="E22" s="194"/>
      <c r="F22" s="194"/>
      <c r="G22" s="194"/>
      <c r="H22" s="195"/>
      <c r="J22" s="37"/>
      <c r="K22" s="37"/>
      <c r="L22" s="116"/>
      <c r="M22" s="118"/>
      <c r="O22" s="80"/>
    </row>
    <row r="23" spans="3:15" ht="10.5" customHeight="1" outlineLevel="1" x14ac:dyDescent="0.35">
      <c r="C23" s="39"/>
      <c r="D23" s="37"/>
      <c r="E23" s="37"/>
      <c r="F23" s="37"/>
      <c r="G23" s="37"/>
      <c r="H23" s="37"/>
      <c r="J23" s="37"/>
      <c r="K23" s="37"/>
      <c r="L23" s="37"/>
      <c r="M23" s="110"/>
      <c r="O23" s="80"/>
    </row>
    <row r="24" spans="3:15" ht="18" customHeight="1" outlineLevel="1" x14ac:dyDescent="0.35">
      <c r="C24" s="34" t="s">
        <v>164</v>
      </c>
      <c r="D24" s="35"/>
      <c r="E24" s="35"/>
      <c r="F24" s="35"/>
      <c r="G24" s="35"/>
      <c r="H24" s="35"/>
      <c r="I24" s="36"/>
      <c r="J24" s="36"/>
      <c r="K24" s="36"/>
      <c r="L24" s="36"/>
      <c r="M24" s="114"/>
      <c r="O24" s="80"/>
    </row>
    <row r="25" spans="3:15" ht="14.5" outlineLevel="1" x14ac:dyDescent="0.35">
      <c r="C25" s="196" t="s">
        <v>110</v>
      </c>
      <c r="D25" s="197"/>
      <c r="E25" s="197"/>
      <c r="F25" s="197"/>
      <c r="G25" s="197"/>
      <c r="H25" s="198"/>
      <c r="J25" s="37"/>
      <c r="K25" s="37"/>
      <c r="L25" s="116"/>
      <c r="M25" s="118"/>
      <c r="O25" s="80"/>
    </row>
    <row r="26" spans="3:15" ht="14.5" outlineLevel="1" x14ac:dyDescent="0.35">
      <c r="C26" s="40"/>
      <c r="D26" s="193" t="s">
        <v>111</v>
      </c>
      <c r="E26" s="194"/>
      <c r="F26" s="194"/>
      <c r="G26" s="194"/>
      <c r="H26" s="195"/>
      <c r="J26" s="37"/>
      <c r="K26" s="37"/>
      <c r="L26" s="116"/>
      <c r="M26" s="118"/>
      <c r="O26" s="80"/>
    </row>
    <row r="27" spans="3:15" ht="14.5" outlineLevel="1" x14ac:dyDescent="0.35">
      <c r="C27" s="40"/>
      <c r="D27" s="193" t="s">
        <v>112</v>
      </c>
      <c r="E27" s="194"/>
      <c r="F27" s="194"/>
      <c r="G27" s="194"/>
      <c r="H27" s="195"/>
      <c r="J27" s="37"/>
      <c r="K27" s="37"/>
      <c r="L27" s="116"/>
      <c r="M27" s="118"/>
      <c r="O27" s="80"/>
    </row>
    <row r="28" spans="3:15" ht="14.5" outlineLevel="1" x14ac:dyDescent="0.35">
      <c r="C28" s="40"/>
      <c r="D28" s="193" t="s">
        <v>113</v>
      </c>
      <c r="E28" s="194"/>
      <c r="F28" s="194"/>
      <c r="G28" s="194"/>
      <c r="H28" s="195"/>
      <c r="J28" s="37"/>
      <c r="K28" s="37"/>
      <c r="L28" s="116"/>
      <c r="M28" s="118"/>
      <c r="O28" s="80"/>
    </row>
    <row r="29" spans="3:15" ht="10.5" customHeight="1" outlineLevel="1" x14ac:dyDescent="0.35">
      <c r="C29" s="39"/>
      <c r="D29" s="37"/>
      <c r="E29" s="37"/>
      <c r="F29" s="37"/>
      <c r="G29" s="37"/>
      <c r="H29" s="37"/>
      <c r="J29" s="37"/>
      <c r="K29" s="37"/>
      <c r="L29" s="37"/>
      <c r="M29" s="110"/>
      <c r="O29" s="80"/>
    </row>
    <row r="30" spans="3:15" ht="18" customHeight="1" outlineLevel="1" x14ac:dyDescent="0.35">
      <c r="C30" s="41" t="s">
        <v>89</v>
      </c>
      <c r="D30" s="42"/>
      <c r="E30" s="42"/>
      <c r="F30" s="42"/>
      <c r="G30" s="42"/>
      <c r="H30" s="42"/>
      <c r="I30" s="42"/>
      <c r="J30" s="42"/>
      <c r="K30" s="42"/>
      <c r="L30" s="42"/>
      <c r="M30" s="115"/>
      <c r="O30" s="80"/>
    </row>
    <row r="31" spans="3:15" ht="14.5" outlineLevel="1" x14ac:dyDescent="0.35">
      <c r="C31" s="196" t="s">
        <v>243</v>
      </c>
      <c r="D31" s="197"/>
      <c r="E31" s="197"/>
      <c r="F31" s="197"/>
      <c r="G31" s="197"/>
      <c r="H31" s="198"/>
      <c r="J31" s="37"/>
      <c r="K31" s="37"/>
      <c r="L31" s="116"/>
      <c r="M31" s="118"/>
      <c r="O31" s="80"/>
    </row>
    <row r="32" spans="3:15" ht="14.5" outlineLevel="1" x14ac:dyDescent="0.35">
      <c r="C32" s="196" t="s">
        <v>161</v>
      </c>
      <c r="D32" s="197"/>
      <c r="E32" s="197"/>
      <c r="F32" s="197"/>
      <c r="G32" s="197"/>
      <c r="H32" s="198"/>
      <c r="J32" s="37"/>
      <c r="K32" s="37"/>
      <c r="L32" s="116"/>
      <c r="M32" s="118"/>
      <c r="O32" s="80"/>
    </row>
    <row r="33" spans="3:15" ht="14.5" outlineLevel="1" x14ac:dyDescent="0.35">
      <c r="C33" s="196" t="s">
        <v>115</v>
      </c>
      <c r="D33" s="197"/>
      <c r="E33" s="197"/>
      <c r="F33" s="197"/>
      <c r="G33" s="197"/>
      <c r="H33" s="198"/>
      <c r="J33" s="37"/>
      <c r="K33" s="37"/>
      <c r="L33" s="116"/>
      <c r="M33" s="118"/>
      <c r="O33" s="80"/>
    </row>
    <row r="34" spans="3:15" ht="14.5" x14ac:dyDescent="0.35">
      <c r="C34" s="39"/>
      <c r="D34" s="82"/>
      <c r="E34" s="82"/>
      <c r="F34" s="82"/>
      <c r="G34" s="82"/>
      <c r="H34" s="82"/>
      <c r="J34" s="37"/>
      <c r="K34" s="37"/>
      <c r="L34" s="119"/>
      <c r="M34" s="42"/>
      <c r="O34" s="80"/>
    </row>
    <row r="35" spans="3:15" ht="14.5" x14ac:dyDescent="0.35">
      <c r="C35" s="18" t="s">
        <v>57</v>
      </c>
      <c r="D35" s="19"/>
      <c r="E35" s="19"/>
      <c r="F35" s="19"/>
      <c r="G35" s="19"/>
      <c r="H35" s="19"/>
      <c r="I35" s="19"/>
      <c r="J35" s="19"/>
      <c r="K35" s="19"/>
      <c r="L35" s="19"/>
      <c r="M35" s="107" t="s">
        <v>181</v>
      </c>
    </row>
    <row r="36" spans="3:15" ht="14.5" x14ac:dyDescent="0.35">
      <c r="C36" s="104" t="s">
        <v>105</v>
      </c>
      <c r="M36" s="111"/>
    </row>
    <row r="37" spans="3:15" ht="14.5" x14ac:dyDescent="0.35">
      <c r="C37" s="196" t="s">
        <v>178</v>
      </c>
      <c r="D37" s="205"/>
      <c r="E37" s="205"/>
      <c r="F37" s="205"/>
      <c r="G37" s="205"/>
      <c r="H37" s="206"/>
      <c r="L37" s="116"/>
      <c r="M37" s="109"/>
    </row>
    <row r="38" spans="3:15" ht="14.5" x14ac:dyDescent="0.35">
      <c r="C38" s="196" t="s">
        <v>106</v>
      </c>
      <c r="D38" s="205"/>
      <c r="E38" s="205"/>
      <c r="F38" s="205"/>
      <c r="G38" s="205"/>
      <c r="H38" s="206"/>
      <c r="L38" s="116"/>
      <c r="M38" s="109"/>
    </row>
    <row r="39" spans="3:15" ht="14.5" x14ac:dyDescent="0.35">
      <c r="C39" s="196" t="s">
        <v>107</v>
      </c>
      <c r="D39" s="205"/>
      <c r="E39" s="205"/>
      <c r="F39" s="205"/>
      <c r="G39" s="205"/>
      <c r="H39" s="206"/>
      <c r="L39" s="116"/>
      <c r="M39" s="109"/>
    </row>
    <row r="40" spans="3:15" ht="14.5" x14ac:dyDescent="0.35">
      <c r="C40" s="196" t="s">
        <v>233</v>
      </c>
      <c r="D40" s="205"/>
      <c r="E40" s="205"/>
      <c r="F40" s="205"/>
      <c r="G40" s="205"/>
      <c r="H40" s="206"/>
      <c r="L40" s="117"/>
      <c r="M40" s="109"/>
    </row>
    <row r="41" spans="3:15" ht="14.5" x14ac:dyDescent="0.35">
      <c r="C41" s="196" t="s">
        <v>232</v>
      </c>
      <c r="D41" s="205"/>
      <c r="E41" s="205"/>
      <c r="F41" s="205"/>
      <c r="G41" s="205"/>
      <c r="H41" s="206"/>
      <c r="L41" s="210"/>
      <c r="M41" s="211"/>
    </row>
    <row r="42" spans="3:15" ht="14.5" x14ac:dyDescent="0.35">
      <c r="L42" s="212"/>
      <c r="M42" s="213"/>
    </row>
    <row r="43" spans="3:15" ht="14.5" x14ac:dyDescent="0.35">
      <c r="L43" s="214"/>
      <c r="M43" s="215"/>
    </row>
    <row r="44" spans="3:15" ht="14.5" x14ac:dyDescent="0.35"/>
    <row r="45" spans="3:15" ht="14.5" x14ac:dyDescent="0.35"/>
    <row r="46" spans="3:15" ht="15" customHeight="1" x14ac:dyDescent="0.35"/>
    <row r="47" spans="3:15" ht="14.5" hidden="1" x14ac:dyDescent="0.35"/>
    <row r="48" spans="3:15" ht="14.5" hidden="1" x14ac:dyDescent="0.35"/>
    <row r="49" ht="14.5" hidden="1" x14ac:dyDescent="0.35"/>
    <row r="50" ht="14.5" hidden="1" x14ac:dyDescent="0.35"/>
    <row r="51" ht="14.5" hidden="1" x14ac:dyDescent="0.35"/>
    <row r="52" ht="15" customHeight="1" x14ac:dyDescent="0.35"/>
    <row r="53" ht="15"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15" customHeight="1" x14ac:dyDescent="0.35"/>
    <row r="74" ht="15" customHeight="1" x14ac:dyDescent="0.35"/>
    <row r="75" ht="15" customHeight="1" x14ac:dyDescent="0.35"/>
    <row r="76" ht="15" customHeight="1" x14ac:dyDescent="0.35"/>
    <row r="77" ht="15" customHeight="1" x14ac:dyDescent="0.35"/>
    <row r="78" ht="15" customHeight="1" x14ac:dyDescent="0.35"/>
    <row r="79" ht="15" customHeight="1" x14ac:dyDescent="0.35"/>
    <row r="80" ht="15" customHeight="1" x14ac:dyDescent="0.35"/>
    <row r="81" ht="15" customHeight="1" x14ac:dyDescent="0.35"/>
    <row r="82" ht="15" customHeight="1" x14ac:dyDescent="0.35"/>
    <row r="83" ht="15" customHeight="1" x14ac:dyDescent="0.35"/>
    <row r="84" ht="15" customHeight="1" x14ac:dyDescent="0.35"/>
    <row r="85" ht="15" customHeight="1" x14ac:dyDescent="0.35"/>
    <row r="86" ht="15" customHeight="1" x14ac:dyDescent="0.35"/>
    <row r="87" ht="15" customHeight="1" x14ac:dyDescent="0.35"/>
    <row r="88" ht="15" customHeight="1" x14ac:dyDescent="0.35"/>
    <row r="89" ht="15" customHeight="1" x14ac:dyDescent="0.35"/>
    <row r="90" ht="15" customHeight="1" x14ac:dyDescent="0.35"/>
    <row r="91" ht="15" customHeight="1" x14ac:dyDescent="0.35"/>
    <row r="92" ht="15" customHeight="1" x14ac:dyDescent="0.35"/>
    <row r="93" ht="15" customHeight="1" x14ac:dyDescent="0.35"/>
    <row r="94" ht="15" customHeight="1" x14ac:dyDescent="0.35"/>
    <row r="95" ht="15" customHeight="1" x14ac:dyDescent="0.35"/>
    <row r="96" ht="15" customHeight="1" x14ac:dyDescent="0.35"/>
    <row r="97" ht="15" customHeight="1" x14ac:dyDescent="0.35"/>
    <row r="98" ht="15" customHeight="1" x14ac:dyDescent="0.35"/>
    <row r="99" ht="15" customHeight="1" x14ac:dyDescent="0.35"/>
    <row r="100" ht="15" customHeight="1" x14ac:dyDescent="0.35"/>
    <row r="101" ht="15" customHeight="1" x14ac:dyDescent="0.35"/>
    <row r="102" ht="15" customHeight="1" x14ac:dyDescent="0.35"/>
    <row r="103" ht="15" customHeight="1" x14ac:dyDescent="0.35"/>
    <row r="104" ht="15" customHeight="1" x14ac:dyDescent="0.35"/>
    <row r="105" ht="15" customHeight="1" x14ac:dyDescent="0.35"/>
    <row r="106" ht="15" customHeight="1" x14ac:dyDescent="0.35"/>
    <row r="107" ht="15" customHeight="1" x14ac:dyDescent="0.35"/>
    <row r="108" ht="15" customHeight="1" x14ac:dyDescent="0.35"/>
    <row r="109" ht="15" customHeight="1" x14ac:dyDescent="0.35"/>
    <row r="110" ht="15" customHeight="1" x14ac:dyDescent="0.35"/>
    <row r="111" ht="15" customHeight="1" x14ac:dyDescent="0.35"/>
    <row r="112" ht="15" customHeight="1" x14ac:dyDescent="0.35"/>
    <row r="113" ht="15" customHeight="1" x14ac:dyDescent="0.35"/>
    <row r="114" ht="15" customHeight="1" x14ac:dyDescent="0.35"/>
    <row r="115" ht="15" customHeight="1" x14ac:dyDescent="0.35"/>
    <row r="116" ht="15" customHeight="1" x14ac:dyDescent="0.35"/>
    <row r="117" ht="15" customHeight="1" x14ac:dyDescent="0.35"/>
    <row r="118" ht="15" customHeight="1" x14ac:dyDescent="0.35"/>
    <row r="119" ht="15" customHeight="1" x14ac:dyDescent="0.35"/>
    <row r="120" ht="15" customHeight="1" x14ac:dyDescent="0.35"/>
    <row r="121" ht="15" customHeight="1" x14ac:dyDescent="0.35"/>
    <row r="122" ht="15" customHeight="1" x14ac:dyDescent="0.35"/>
    <row r="123" ht="15" customHeight="1" x14ac:dyDescent="0.35"/>
    <row r="124" ht="15" customHeight="1" x14ac:dyDescent="0.35"/>
    <row r="126" ht="15" customHeight="1" x14ac:dyDescent="0.35"/>
    <row r="127" ht="15" customHeight="1" x14ac:dyDescent="0.35"/>
    <row r="128" ht="15" customHeight="1" x14ac:dyDescent="0.35"/>
    <row r="129" ht="15" customHeight="1" x14ac:dyDescent="0.35"/>
    <row r="130" ht="15" customHeight="1" x14ac:dyDescent="0.35"/>
    <row r="131" ht="15" customHeight="1" x14ac:dyDescent="0.35"/>
    <row r="132" ht="15" customHeight="1" x14ac:dyDescent="0.35"/>
    <row r="133" ht="15" customHeight="1" x14ac:dyDescent="0.35"/>
  </sheetData>
  <sheetProtection algorithmName="SHA-512" hashValue="XseGK4QmO1oLv3662yXUE88OoXw+eydoFyIf5uCkZNXie+OnnTuYM45R3JsQHbYM7iHicPtVF9QAFqu1x0DpcA==" saltValue="An1zeeimcgw0IFvLMcjBsA==" spinCount="100000" sheet="1" selectLockedCells="1"/>
  <mergeCells count="41">
    <mergeCell ref="C10:H10"/>
    <mergeCell ref="I10:M10"/>
    <mergeCell ref="C2:L2"/>
    <mergeCell ref="C7:H7"/>
    <mergeCell ref="I7:M7"/>
    <mergeCell ref="C9:H9"/>
    <mergeCell ref="I9:M9"/>
    <mergeCell ref="G13:H13"/>
    <mergeCell ref="I13:J13"/>
    <mergeCell ref="K13:L13"/>
    <mergeCell ref="C14:F14"/>
    <mergeCell ref="G14:H14"/>
    <mergeCell ref="I14:J14"/>
    <mergeCell ref="K14:L14"/>
    <mergeCell ref="C17:F17"/>
    <mergeCell ref="G17:H17"/>
    <mergeCell ref="I17:J17"/>
    <mergeCell ref="K17:L17"/>
    <mergeCell ref="C15:F15"/>
    <mergeCell ref="G15:H15"/>
    <mergeCell ref="I15:J15"/>
    <mergeCell ref="K15:L15"/>
    <mergeCell ref="C16:F16"/>
    <mergeCell ref="G16:H16"/>
    <mergeCell ref="I16:J16"/>
    <mergeCell ref="K16:L16"/>
    <mergeCell ref="C37:H37"/>
    <mergeCell ref="C31:H31"/>
    <mergeCell ref="C25:H25"/>
    <mergeCell ref="C32:H32"/>
    <mergeCell ref="C33:H33"/>
    <mergeCell ref="C21:H21"/>
    <mergeCell ref="D22:H22"/>
    <mergeCell ref="D26:H26"/>
    <mergeCell ref="D27:H27"/>
    <mergeCell ref="D28:H28"/>
    <mergeCell ref="C38:H38"/>
    <mergeCell ref="C39:H39"/>
    <mergeCell ref="C40:H40"/>
    <mergeCell ref="C41:H41"/>
    <mergeCell ref="L41:M43"/>
  </mergeCells>
  <dataValidations count="2">
    <dataValidation type="list" allowBlank="1" showInputMessage="1" showErrorMessage="1" sqref="L21 L31:L34" xr:uid="{F5527A35-1655-4324-B9C4-DF08E55239E3}">
      <formula1>Ja_Nein</formula1>
    </dataValidation>
    <dataValidation type="list" allowBlank="1" showInputMessage="1" showErrorMessage="1" sqref="L37:L40 L22 L25:L28" xr:uid="{73319B7E-2C0B-43CF-B9D3-5D36E69727A4}">
      <formula1>Ja_Nein_nicht_relevant</formula1>
    </dataValidation>
  </dataValidations>
  <pageMargins left="0.23622047244094491" right="0.23622047244094491" top="0.78740157480314965" bottom="0.78740157480314965" header="0.31496062992125984" footer="0.31496062992125984"/>
  <pageSetup paperSize="9" scale="44" orientation="portrait" r:id="rId1"/>
  <headerFooter>
    <oddFooter>&amp;L&amp;9Version 01/2025&amp;R&amp;9&amp;P von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CA55F-7CF7-4AC3-904A-88F22FB77B5C}">
  <sheetPr codeName="Tabelle11"/>
  <dimension ref="C1:P133"/>
  <sheetViews>
    <sheetView zoomScaleNormal="100" zoomScaleSheetLayoutView="80" workbookViewId="0">
      <selection activeCell="I7" sqref="I7:M7"/>
    </sheetView>
  </sheetViews>
  <sheetFormatPr baseColWidth="10" defaultColWidth="11.453125" defaultRowHeight="15" customHeight="1" zeroHeight="1" outlineLevelRow="1" x14ac:dyDescent="0.35"/>
  <cols>
    <col min="1" max="1" width="3.1796875" style="59" customWidth="1"/>
    <col min="2" max="2" width="2.453125" style="59" customWidth="1"/>
    <col min="3" max="3" width="4.453125" style="59" customWidth="1"/>
    <col min="4" max="4" width="27.54296875" style="59" customWidth="1"/>
    <col min="5" max="5" width="27.453125" style="59" customWidth="1"/>
    <col min="6" max="6" width="24.54296875" style="59" customWidth="1"/>
    <col min="7" max="7" width="19.453125" style="59" customWidth="1"/>
    <col min="8" max="8" width="20.453125" style="59" customWidth="1"/>
    <col min="9" max="9" width="15.453125" style="59" customWidth="1"/>
    <col min="10" max="10" width="21.1796875" style="59" customWidth="1"/>
    <col min="11" max="11" width="21" style="59" bestFit="1" customWidth="1"/>
    <col min="12" max="12" width="23.54296875" style="59" customWidth="1"/>
    <col min="13" max="13" width="25.54296875" style="59" customWidth="1"/>
    <col min="14" max="14" width="5.54296875" style="59" customWidth="1"/>
    <col min="15" max="15" width="11.453125" style="59" hidden="1" customWidth="1"/>
    <col min="16" max="16" width="8.1796875" style="59" hidden="1" customWidth="1"/>
    <col min="17" max="16384" width="11.453125" style="59"/>
  </cols>
  <sheetData>
    <row r="1" spans="3:16" ht="4.5" customHeight="1" x14ac:dyDescent="0.35"/>
    <row r="2" spans="3:16" ht="24.75" customHeight="1" x14ac:dyDescent="0.35">
      <c r="C2" s="83"/>
      <c r="D2" s="95"/>
      <c r="E2" s="95"/>
      <c r="F2" s="95"/>
      <c r="G2" s="95"/>
      <c r="H2" s="95"/>
      <c r="I2" s="95"/>
      <c r="J2" s="95"/>
      <c r="K2" s="95"/>
      <c r="L2" s="95"/>
      <c r="M2" s="83"/>
      <c r="N2" s="83"/>
      <c r="O2" s="83"/>
      <c r="P2" s="83"/>
    </row>
    <row r="3" spans="3:16" ht="5.25" customHeight="1" x14ac:dyDescent="0.35"/>
    <row r="4" spans="3:16" ht="30.75" customHeight="1" x14ac:dyDescent="0.6">
      <c r="C4" s="31" t="s">
        <v>213</v>
      </c>
      <c r="F4" s="31"/>
      <c r="K4" s="105" t="str">
        <f>HYPERLINK("#'Übersicht Vergabe'!A1","zurück zur Übersicht")</f>
        <v>zurück zur Übersicht</v>
      </c>
    </row>
    <row r="5" spans="3:16" ht="14.5" x14ac:dyDescent="0.35"/>
    <row r="6" spans="3:16" ht="14.5" x14ac:dyDescent="0.35">
      <c r="C6" s="18" t="s">
        <v>42</v>
      </c>
      <c r="D6" s="19"/>
      <c r="E6" s="19"/>
      <c r="F6" s="19"/>
      <c r="G6" s="19"/>
      <c r="H6" s="19"/>
      <c r="I6" s="19"/>
      <c r="J6" s="19"/>
      <c r="K6" s="19"/>
      <c r="L6" s="19"/>
      <c r="M6" s="62"/>
    </row>
    <row r="7" spans="3:16" ht="25.5" customHeight="1" x14ac:dyDescent="0.35">
      <c r="C7" s="158" t="s">
        <v>186</v>
      </c>
      <c r="D7" s="186"/>
      <c r="E7" s="186"/>
      <c r="F7" s="186"/>
      <c r="G7" s="186"/>
      <c r="H7" s="186"/>
      <c r="I7" s="222"/>
      <c r="J7" s="223"/>
      <c r="K7" s="223"/>
      <c r="L7" s="223"/>
      <c r="M7" s="224"/>
    </row>
    <row r="8" spans="3:16" ht="14.5" x14ac:dyDescent="0.35">
      <c r="C8" s="34" t="s">
        <v>171</v>
      </c>
    </row>
    <row r="9" spans="3:16" ht="14.5" hidden="1" x14ac:dyDescent="0.35">
      <c r="C9" s="228" t="s">
        <v>184</v>
      </c>
      <c r="D9" s="197"/>
      <c r="E9" s="197"/>
      <c r="F9" s="197"/>
      <c r="G9" s="197"/>
      <c r="H9" s="198"/>
      <c r="I9" s="229">
        <f>'Übersicht Vergabe'!E16</f>
        <v>0</v>
      </c>
      <c r="J9" s="230"/>
      <c r="K9" s="230"/>
      <c r="L9" s="230"/>
      <c r="M9" s="230"/>
    </row>
    <row r="10" spans="3:16" ht="25.5" customHeight="1" x14ac:dyDescent="0.35">
      <c r="C10" s="228" t="s">
        <v>183</v>
      </c>
      <c r="D10" s="197"/>
      <c r="E10" s="197"/>
      <c r="F10" s="197"/>
      <c r="G10" s="197"/>
      <c r="H10" s="198"/>
      <c r="I10" s="226" t="s">
        <v>72</v>
      </c>
      <c r="J10" s="227"/>
      <c r="K10" s="227"/>
      <c r="L10" s="227"/>
      <c r="M10" s="227"/>
    </row>
    <row r="11" spans="3:16" ht="10.5" customHeight="1" x14ac:dyDescent="0.35"/>
    <row r="12" spans="3:16" ht="14.5" x14ac:dyDescent="0.35">
      <c r="C12" s="18" t="s">
        <v>43</v>
      </c>
      <c r="D12" s="19"/>
      <c r="E12" s="19"/>
      <c r="F12" s="19"/>
      <c r="G12" s="19"/>
      <c r="H12" s="19"/>
      <c r="I12" s="19"/>
      <c r="J12" s="19"/>
      <c r="K12" s="19"/>
      <c r="L12" s="19"/>
      <c r="M12" s="107" t="s">
        <v>181</v>
      </c>
      <c r="N12" s="97"/>
    </row>
    <row r="13" spans="3:16" ht="33.75" customHeight="1" x14ac:dyDescent="0.35">
      <c r="C13" s="32"/>
      <c r="G13" s="200" t="s">
        <v>48</v>
      </c>
      <c r="H13" s="200"/>
      <c r="I13" s="200" t="s">
        <v>49</v>
      </c>
      <c r="J13" s="201"/>
      <c r="K13" s="200" t="s">
        <v>50</v>
      </c>
      <c r="L13" s="225"/>
      <c r="M13" s="108"/>
    </row>
    <row r="14" spans="3:16" ht="14.5" x14ac:dyDescent="0.35">
      <c r="C14" s="158" t="s">
        <v>223</v>
      </c>
      <c r="D14" s="186"/>
      <c r="E14" s="186"/>
      <c r="F14" s="187"/>
      <c r="G14" s="220"/>
      <c r="H14" s="220"/>
      <c r="I14" s="220"/>
      <c r="J14" s="220"/>
      <c r="K14" s="190" t="str">
        <f>IFERROR(HLOOKUP('Allgemeine Angaben'!K21,Datengrundlage!$E$22:$N$26,2,0),"")</f>
        <v/>
      </c>
      <c r="L14" s="221"/>
      <c r="M14" s="109"/>
      <c r="N14" s="98"/>
    </row>
    <row r="15" spans="3:16" ht="14.5" x14ac:dyDescent="0.35">
      <c r="C15" s="158" t="s">
        <v>235</v>
      </c>
      <c r="D15" s="186"/>
      <c r="E15" s="186"/>
      <c r="F15" s="187"/>
      <c r="G15" s="220"/>
      <c r="H15" s="220"/>
      <c r="I15" s="220"/>
      <c r="J15" s="220"/>
      <c r="K15" s="190" t="str">
        <f>IFERROR(IF('Allgemeine Angaben'!$H$11=Datengrundlage!$B$7,HLOOKUP('Allgemeine Angaben'!K21,Datengrundlage!$E$22:$N$26,3,0),HLOOKUP('Allgemeine Angaben'!K21,Datengrundlage!$E$22:$N$26,3,0)),"")</f>
        <v/>
      </c>
      <c r="L15" s="221"/>
      <c r="M15" s="109"/>
      <c r="N15" s="98"/>
    </row>
    <row r="16" spans="3:16" ht="14.5" x14ac:dyDescent="0.35">
      <c r="C16" s="158" t="s">
        <v>46</v>
      </c>
      <c r="D16" s="186"/>
      <c r="E16" s="186"/>
      <c r="F16" s="187"/>
      <c r="G16" s="220"/>
      <c r="H16" s="220"/>
      <c r="I16" s="220"/>
      <c r="J16" s="220"/>
      <c r="K16" s="190" t="str">
        <f>IFERROR(IF('Allgemeine Angaben'!$H$11=Datengrundlage!$B$7,HLOOKUP('Allgemeine Angaben'!K21,Datengrundlage!$E$22:$N$26,4,0),HLOOKUP('Allgemeine Angaben'!K21,Datengrundlage!$E$22:$N$26,4,0)),"")</f>
        <v/>
      </c>
      <c r="L16" s="221"/>
      <c r="M16" s="109"/>
      <c r="N16" s="98"/>
    </row>
    <row r="17" spans="3:15" ht="14.5" x14ac:dyDescent="0.35">
      <c r="C17" s="158" t="s">
        <v>47</v>
      </c>
      <c r="D17" s="186"/>
      <c r="E17" s="186"/>
      <c r="F17" s="187"/>
      <c r="G17" s="220"/>
      <c r="H17" s="220"/>
      <c r="I17" s="220"/>
      <c r="J17" s="220"/>
      <c r="K17" s="190" t="str">
        <f>IFERROR(IF('Allgemeine Angaben'!$H$11=Datengrundlage!$B$7,HLOOKUP('Allgemeine Angaben'!K21,Datengrundlage!$E$22:$N$26,5,0),HLOOKUP('Allgemeine Angaben'!K21,Datengrundlage!$E$22:$N$26,5,0)),"")</f>
        <v/>
      </c>
      <c r="L17" s="221"/>
      <c r="M17" s="109"/>
      <c r="N17" s="98"/>
    </row>
    <row r="18" spans="3:15" ht="14.5" x14ac:dyDescent="0.35">
      <c r="M18" s="110"/>
    </row>
    <row r="19" spans="3:15" ht="14.5" x14ac:dyDescent="0.35">
      <c r="C19" s="18" t="s">
        <v>162</v>
      </c>
      <c r="D19" s="19"/>
      <c r="E19" s="19"/>
      <c r="F19" s="19"/>
      <c r="G19" s="19"/>
      <c r="H19" s="19"/>
      <c r="I19" s="19"/>
      <c r="J19" s="19"/>
      <c r="K19" s="19"/>
      <c r="L19" s="19"/>
      <c r="M19" s="107" t="s">
        <v>181</v>
      </c>
      <c r="O19" s="80"/>
    </row>
    <row r="20" spans="3:15" ht="18" customHeight="1" outlineLevel="1" x14ac:dyDescent="0.35">
      <c r="C20" s="34" t="s">
        <v>163</v>
      </c>
      <c r="D20" s="35"/>
      <c r="E20" s="35"/>
      <c r="F20" s="35"/>
      <c r="G20" s="35"/>
      <c r="H20" s="35"/>
      <c r="I20" s="36"/>
      <c r="J20" s="36"/>
      <c r="K20" s="36"/>
      <c r="L20" s="36"/>
      <c r="M20" s="114"/>
      <c r="O20" s="80"/>
    </row>
    <row r="21" spans="3:15" ht="14.5" outlineLevel="1" x14ac:dyDescent="0.35">
      <c r="C21" s="199" t="s">
        <v>109</v>
      </c>
      <c r="D21" s="194"/>
      <c r="E21" s="194"/>
      <c r="F21" s="194"/>
      <c r="G21" s="194"/>
      <c r="H21" s="195"/>
      <c r="J21" s="37"/>
      <c r="K21" s="37"/>
      <c r="L21" s="116"/>
      <c r="M21" s="118"/>
      <c r="O21" s="80"/>
    </row>
    <row r="22" spans="3:15" ht="14.5" outlineLevel="1" x14ac:dyDescent="0.35">
      <c r="C22" s="38"/>
      <c r="D22" s="193" t="s">
        <v>160</v>
      </c>
      <c r="E22" s="194"/>
      <c r="F22" s="194"/>
      <c r="G22" s="194"/>
      <c r="H22" s="195"/>
      <c r="J22" s="37"/>
      <c r="K22" s="37"/>
      <c r="L22" s="116"/>
      <c r="M22" s="118"/>
      <c r="O22" s="80"/>
    </row>
    <row r="23" spans="3:15" ht="10.5" customHeight="1" outlineLevel="1" x14ac:dyDescent="0.35">
      <c r="C23" s="39"/>
      <c r="D23" s="37"/>
      <c r="E23" s="37"/>
      <c r="F23" s="37"/>
      <c r="G23" s="37"/>
      <c r="H23" s="37"/>
      <c r="J23" s="37"/>
      <c r="K23" s="37"/>
      <c r="L23" s="110"/>
      <c r="M23" s="110"/>
      <c r="O23" s="80"/>
    </row>
    <row r="24" spans="3:15" ht="18" customHeight="1" outlineLevel="1" x14ac:dyDescent="0.35">
      <c r="C24" s="34" t="s">
        <v>164</v>
      </c>
      <c r="D24" s="35"/>
      <c r="E24" s="35"/>
      <c r="F24" s="35"/>
      <c r="G24" s="35"/>
      <c r="H24" s="35"/>
      <c r="I24" s="36"/>
      <c r="J24" s="36"/>
      <c r="K24" s="36"/>
      <c r="L24" s="36"/>
      <c r="M24" s="114"/>
      <c r="O24" s="80"/>
    </row>
    <row r="25" spans="3:15" ht="14.5" outlineLevel="1" x14ac:dyDescent="0.35">
      <c r="C25" s="196" t="s">
        <v>110</v>
      </c>
      <c r="D25" s="197"/>
      <c r="E25" s="197"/>
      <c r="F25" s="197"/>
      <c r="G25" s="197"/>
      <c r="H25" s="198"/>
      <c r="J25" s="37"/>
      <c r="K25" s="37"/>
      <c r="L25" s="116"/>
      <c r="M25" s="118"/>
      <c r="O25" s="80"/>
    </row>
    <row r="26" spans="3:15" ht="14.5" outlineLevel="1" x14ac:dyDescent="0.35">
      <c r="C26" s="40"/>
      <c r="D26" s="193" t="s">
        <v>111</v>
      </c>
      <c r="E26" s="194"/>
      <c r="F26" s="194"/>
      <c r="G26" s="194"/>
      <c r="H26" s="195"/>
      <c r="J26" s="37"/>
      <c r="K26" s="37"/>
      <c r="L26" s="116"/>
      <c r="M26" s="118"/>
      <c r="O26" s="80"/>
    </row>
    <row r="27" spans="3:15" ht="14.5" outlineLevel="1" x14ac:dyDescent="0.35">
      <c r="C27" s="40"/>
      <c r="D27" s="193" t="s">
        <v>112</v>
      </c>
      <c r="E27" s="194"/>
      <c r="F27" s="194"/>
      <c r="G27" s="194"/>
      <c r="H27" s="195"/>
      <c r="J27" s="37"/>
      <c r="K27" s="37"/>
      <c r="L27" s="116"/>
      <c r="M27" s="118"/>
      <c r="O27" s="80"/>
    </row>
    <row r="28" spans="3:15" ht="14.5" outlineLevel="1" x14ac:dyDescent="0.35">
      <c r="C28" s="40"/>
      <c r="D28" s="193" t="s">
        <v>113</v>
      </c>
      <c r="E28" s="194"/>
      <c r="F28" s="194"/>
      <c r="G28" s="194"/>
      <c r="H28" s="195"/>
      <c r="J28" s="37"/>
      <c r="K28" s="37"/>
      <c r="L28" s="116"/>
      <c r="M28" s="118"/>
      <c r="O28" s="80"/>
    </row>
    <row r="29" spans="3:15" ht="10.5" customHeight="1" outlineLevel="1" x14ac:dyDescent="0.35">
      <c r="C29" s="39"/>
      <c r="D29" s="37"/>
      <c r="E29" s="37"/>
      <c r="F29" s="37"/>
      <c r="G29" s="37"/>
      <c r="H29" s="37"/>
      <c r="J29" s="37"/>
      <c r="K29" s="37"/>
      <c r="L29" s="37"/>
      <c r="M29" s="110"/>
      <c r="O29" s="80"/>
    </row>
    <row r="30" spans="3:15" ht="18" customHeight="1" outlineLevel="1" x14ac:dyDescent="0.35">
      <c r="C30" s="41" t="s">
        <v>89</v>
      </c>
      <c r="D30" s="42"/>
      <c r="E30" s="42"/>
      <c r="F30" s="42"/>
      <c r="G30" s="42"/>
      <c r="H30" s="42"/>
      <c r="I30" s="42"/>
      <c r="J30" s="42"/>
      <c r="K30" s="42"/>
      <c r="L30" s="42"/>
      <c r="M30" s="115"/>
      <c r="O30" s="80"/>
    </row>
    <row r="31" spans="3:15" ht="14.5" outlineLevel="1" x14ac:dyDescent="0.35">
      <c r="C31" s="196" t="s">
        <v>243</v>
      </c>
      <c r="D31" s="197"/>
      <c r="E31" s="197"/>
      <c r="F31" s="197"/>
      <c r="G31" s="197"/>
      <c r="H31" s="198"/>
      <c r="J31" s="37"/>
      <c r="K31" s="37"/>
      <c r="L31" s="116"/>
      <c r="M31" s="118"/>
      <c r="O31" s="80"/>
    </row>
    <row r="32" spans="3:15" ht="14.5" outlineLevel="1" x14ac:dyDescent="0.35">
      <c r="C32" s="196" t="s">
        <v>161</v>
      </c>
      <c r="D32" s="197"/>
      <c r="E32" s="197"/>
      <c r="F32" s="197"/>
      <c r="G32" s="197"/>
      <c r="H32" s="198"/>
      <c r="J32" s="37"/>
      <c r="K32" s="37"/>
      <c r="L32" s="116"/>
      <c r="M32" s="118"/>
      <c r="O32" s="80"/>
    </row>
    <row r="33" spans="3:15" ht="14.5" outlineLevel="1" x14ac:dyDescent="0.35">
      <c r="C33" s="196" t="s">
        <v>115</v>
      </c>
      <c r="D33" s="197"/>
      <c r="E33" s="197"/>
      <c r="F33" s="197"/>
      <c r="G33" s="197"/>
      <c r="H33" s="198"/>
      <c r="J33" s="37"/>
      <c r="K33" s="37"/>
      <c r="L33" s="116"/>
      <c r="M33" s="118"/>
      <c r="O33" s="80"/>
    </row>
    <row r="34" spans="3:15" ht="14.5" x14ac:dyDescent="0.35">
      <c r="C34" s="39"/>
      <c r="D34" s="82"/>
      <c r="E34" s="82"/>
      <c r="F34" s="82"/>
      <c r="G34" s="82"/>
      <c r="H34" s="82"/>
      <c r="J34" s="37"/>
      <c r="K34" s="37"/>
      <c r="L34" s="119"/>
      <c r="M34" s="42"/>
      <c r="O34" s="80"/>
    </row>
    <row r="35" spans="3:15" ht="14.5" x14ac:dyDescent="0.35">
      <c r="C35" s="18" t="s">
        <v>57</v>
      </c>
      <c r="D35" s="19"/>
      <c r="E35" s="19"/>
      <c r="F35" s="19"/>
      <c r="G35" s="19"/>
      <c r="H35" s="19"/>
      <c r="I35" s="19"/>
      <c r="J35" s="19"/>
      <c r="K35" s="19"/>
      <c r="L35" s="19"/>
      <c r="M35" s="107" t="s">
        <v>181</v>
      </c>
    </row>
    <row r="36" spans="3:15" ht="14.5" x14ac:dyDescent="0.35">
      <c r="C36" s="104" t="s">
        <v>105</v>
      </c>
      <c r="L36" s="111"/>
      <c r="M36" s="37"/>
    </row>
    <row r="37" spans="3:15" ht="14.5" x14ac:dyDescent="0.35">
      <c r="C37" s="196" t="s">
        <v>178</v>
      </c>
      <c r="D37" s="205"/>
      <c r="E37" s="205"/>
      <c r="F37" s="205"/>
      <c r="G37" s="205"/>
      <c r="H37" s="206"/>
      <c r="L37" s="116"/>
      <c r="M37" s="109"/>
    </row>
    <row r="38" spans="3:15" ht="14.5" x14ac:dyDescent="0.35">
      <c r="C38" s="196" t="s">
        <v>106</v>
      </c>
      <c r="D38" s="205"/>
      <c r="E38" s="205"/>
      <c r="F38" s="205"/>
      <c r="G38" s="205"/>
      <c r="H38" s="206"/>
      <c r="L38" s="116"/>
      <c r="M38" s="109"/>
    </row>
    <row r="39" spans="3:15" ht="14.5" x14ac:dyDescent="0.35">
      <c r="C39" s="196" t="s">
        <v>107</v>
      </c>
      <c r="D39" s="205"/>
      <c r="E39" s="205"/>
      <c r="F39" s="205"/>
      <c r="G39" s="205"/>
      <c r="H39" s="206"/>
      <c r="L39" s="116"/>
      <c r="M39" s="109"/>
    </row>
    <row r="40" spans="3:15" ht="14.5" x14ac:dyDescent="0.35">
      <c r="C40" s="196" t="s">
        <v>233</v>
      </c>
      <c r="D40" s="205"/>
      <c r="E40" s="205"/>
      <c r="F40" s="205"/>
      <c r="G40" s="205"/>
      <c r="H40" s="206"/>
      <c r="L40" s="117"/>
      <c r="M40" s="109"/>
    </row>
    <row r="41" spans="3:15" ht="14.5" x14ac:dyDescent="0.35">
      <c r="C41" s="196" t="s">
        <v>232</v>
      </c>
      <c r="D41" s="205"/>
      <c r="E41" s="205"/>
      <c r="F41" s="205"/>
      <c r="G41" s="205"/>
      <c r="H41" s="206"/>
      <c r="L41" s="210"/>
      <c r="M41" s="211"/>
    </row>
    <row r="42" spans="3:15" ht="14.5" x14ac:dyDescent="0.35">
      <c r="L42" s="212"/>
      <c r="M42" s="213"/>
    </row>
    <row r="43" spans="3:15" ht="14.5" x14ac:dyDescent="0.35">
      <c r="L43" s="214"/>
      <c r="M43" s="215"/>
    </row>
    <row r="44" spans="3:15" ht="14.5" x14ac:dyDescent="0.35"/>
    <row r="45" spans="3:15" ht="14.5" x14ac:dyDescent="0.35"/>
    <row r="46" spans="3:15" ht="15" customHeight="1" x14ac:dyDescent="0.35"/>
    <row r="47" spans="3:15" ht="14.5" hidden="1" x14ac:dyDescent="0.35"/>
    <row r="48" spans="3:15" ht="14.5" hidden="1" x14ac:dyDescent="0.35"/>
    <row r="49" ht="14.5" hidden="1" x14ac:dyDescent="0.35"/>
    <row r="50" ht="14.5" hidden="1" x14ac:dyDescent="0.35"/>
    <row r="51" ht="14.5" hidden="1" x14ac:dyDescent="0.35"/>
    <row r="52" ht="15" customHeight="1" x14ac:dyDescent="0.35"/>
    <row r="53" ht="15"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15" customHeight="1" x14ac:dyDescent="0.35"/>
    <row r="74" ht="15" customHeight="1" x14ac:dyDescent="0.35"/>
    <row r="75" ht="15" customHeight="1" x14ac:dyDescent="0.35"/>
    <row r="76" ht="15" customHeight="1" x14ac:dyDescent="0.35"/>
    <row r="77" ht="15" customHeight="1" x14ac:dyDescent="0.35"/>
    <row r="78" ht="15" customHeight="1" x14ac:dyDescent="0.35"/>
    <row r="79" ht="15" customHeight="1" x14ac:dyDescent="0.35"/>
    <row r="80" ht="15" customHeight="1" x14ac:dyDescent="0.35"/>
    <row r="81" ht="15" customHeight="1" x14ac:dyDescent="0.35"/>
    <row r="82" ht="15" customHeight="1" x14ac:dyDescent="0.35"/>
    <row r="83" ht="15" customHeight="1" x14ac:dyDescent="0.35"/>
    <row r="84" ht="15" customHeight="1" x14ac:dyDescent="0.35"/>
    <row r="85" ht="15" customHeight="1" x14ac:dyDescent="0.35"/>
    <row r="86" ht="15" customHeight="1" x14ac:dyDescent="0.35"/>
    <row r="87" ht="15" customHeight="1" x14ac:dyDescent="0.35"/>
    <row r="88" ht="15" customHeight="1" x14ac:dyDescent="0.35"/>
    <row r="89" ht="15" customHeight="1" x14ac:dyDescent="0.35"/>
    <row r="90" ht="15" customHeight="1" x14ac:dyDescent="0.35"/>
    <row r="91" ht="15" customHeight="1" x14ac:dyDescent="0.35"/>
    <row r="92" ht="15" customHeight="1" x14ac:dyDescent="0.35"/>
    <row r="93" ht="15" customHeight="1" x14ac:dyDescent="0.35"/>
    <row r="94" ht="15" customHeight="1" x14ac:dyDescent="0.35"/>
    <row r="95" ht="15" customHeight="1" x14ac:dyDescent="0.35"/>
    <row r="96" ht="15" customHeight="1" x14ac:dyDescent="0.35"/>
    <row r="97" ht="15" customHeight="1" x14ac:dyDescent="0.35"/>
    <row r="98" ht="15" customHeight="1" x14ac:dyDescent="0.35"/>
    <row r="99" ht="15" customHeight="1" x14ac:dyDescent="0.35"/>
    <row r="100" ht="15" customHeight="1" x14ac:dyDescent="0.35"/>
    <row r="101" ht="15" customHeight="1" x14ac:dyDescent="0.35"/>
    <row r="102" ht="15" customHeight="1" x14ac:dyDescent="0.35"/>
    <row r="103" ht="15" customHeight="1" x14ac:dyDescent="0.35"/>
    <row r="104" ht="15" customHeight="1" x14ac:dyDescent="0.35"/>
    <row r="105" ht="15" customHeight="1" x14ac:dyDescent="0.35"/>
    <row r="106" ht="15" customHeight="1" x14ac:dyDescent="0.35"/>
    <row r="107" ht="15" customHeight="1" x14ac:dyDescent="0.35"/>
    <row r="108" ht="15" customHeight="1" x14ac:dyDescent="0.35"/>
    <row r="109" ht="15" customHeight="1" x14ac:dyDescent="0.35"/>
    <row r="110" ht="15" customHeight="1" x14ac:dyDescent="0.35"/>
    <row r="111" ht="15" customHeight="1" x14ac:dyDescent="0.35"/>
    <row r="112" ht="15" customHeight="1" x14ac:dyDescent="0.35"/>
    <row r="113" ht="15" customHeight="1" x14ac:dyDescent="0.35"/>
    <row r="114" ht="15" customHeight="1" x14ac:dyDescent="0.35"/>
    <row r="115" ht="15" customHeight="1" x14ac:dyDescent="0.35"/>
    <row r="116" ht="15" customHeight="1" x14ac:dyDescent="0.35"/>
    <row r="117" ht="15" customHeight="1" x14ac:dyDescent="0.35"/>
    <row r="118" ht="15" customHeight="1" x14ac:dyDescent="0.35"/>
    <row r="119" ht="15" customHeight="1" x14ac:dyDescent="0.35"/>
    <row r="120" ht="15" customHeight="1" x14ac:dyDescent="0.35"/>
    <row r="121" ht="15" customHeight="1" x14ac:dyDescent="0.35"/>
    <row r="122" ht="15" customHeight="1" x14ac:dyDescent="0.35"/>
    <row r="123" ht="15" customHeight="1" x14ac:dyDescent="0.35"/>
    <row r="124" ht="15" customHeight="1" x14ac:dyDescent="0.35"/>
    <row r="126" ht="15" customHeight="1" x14ac:dyDescent="0.35"/>
    <row r="127" ht="15" customHeight="1" x14ac:dyDescent="0.35"/>
    <row r="128" ht="15" customHeight="1" x14ac:dyDescent="0.35"/>
    <row r="129" ht="15" customHeight="1" x14ac:dyDescent="0.35"/>
    <row r="130" ht="15" customHeight="1" x14ac:dyDescent="0.35"/>
    <row r="131" ht="15" customHeight="1" x14ac:dyDescent="0.35"/>
    <row r="132" ht="15" customHeight="1" x14ac:dyDescent="0.35"/>
    <row r="133" ht="15" customHeight="1" x14ac:dyDescent="0.35"/>
  </sheetData>
  <sheetProtection algorithmName="SHA-512" hashValue="WDc/m37+orGRHASWDz6A2O27VeyBub+qG/SxfvGBTHhZYxyElbzsy4afAXkKwWcTYOcALjzkjN9hOMYh0AZKYQ==" saltValue="Fyrl4KnfeyCTthyUpo96qQ==" spinCount="100000" sheet="1" selectLockedCells="1"/>
  <mergeCells count="40">
    <mergeCell ref="C10:H10"/>
    <mergeCell ref="I10:M10"/>
    <mergeCell ref="C7:H7"/>
    <mergeCell ref="I7:M7"/>
    <mergeCell ref="C9:H9"/>
    <mergeCell ref="I9:M9"/>
    <mergeCell ref="G13:H13"/>
    <mergeCell ref="I13:J13"/>
    <mergeCell ref="K13:L13"/>
    <mergeCell ref="C14:F14"/>
    <mergeCell ref="G14:H14"/>
    <mergeCell ref="I14:J14"/>
    <mergeCell ref="K14:L14"/>
    <mergeCell ref="C15:F15"/>
    <mergeCell ref="G15:H15"/>
    <mergeCell ref="I15:J15"/>
    <mergeCell ref="K15:L15"/>
    <mergeCell ref="C16:F16"/>
    <mergeCell ref="G16:H16"/>
    <mergeCell ref="I16:J16"/>
    <mergeCell ref="K16:L16"/>
    <mergeCell ref="C32:H32"/>
    <mergeCell ref="C17:F17"/>
    <mergeCell ref="G17:H17"/>
    <mergeCell ref="I17:J17"/>
    <mergeCell ref="K17:L17"/>
    <mergeCell ref="C21:H21"/>
    <mergeCell ref="D22:H22"/>
    <mergeCell ref="C25:H25"/>
    <mergeCell ref="D26:H26"/>
    <mergeCell ref="D27:H27"/>
    <mergeCell ref="D28:H28"/>
    <mergeCell ref="C31:H31"/>
    <mergeCell ref="L41:M43"/>
    <mergeCell ref="C33:H33"/>
    <mergeCell ref="C37:H37"/>
    <mergeCell ref="C38:H38"/>
    <mergeCell ref="C39:H39"/>
    <mergeCell ref="C40:H40"/>
    <mergeCell ref="C41:H41"/>
  </mergeCells>
  <dataValidations count="2">
    <dataValidation type="list" allowBlank="1" showInputMessage="1" showErrorMessage="1" sqref="L37:L40 L22 L25:L28" xr:uid="{8B895515-B78C-407F-877E-CE2DD253FB9E}">
      <formula1>Ja_Nein_nicht_relevant</formula1>
    </dataValidation>
    <dataValidation type="list" allowBlank="1" showInputMessage="1" showErrorMessage="1" sqref="L21 L31:L34" xr:uid="{F6CF61EB-2E62-47A2-921F-E225BD1AED10}">
      <formula1>Ja_Nein</formula1>
    </dataValidation>
  </dataValidations>
  <pageMargins left="0.23622047244094491" right="0.23622047244094491" top="0.78740157480314965" bottom="0.78740157480314965" header="0.31496062992125984" footer="0.31496062992125984"/>
  <pageSetup paperSize="9" scale="44" orientation="portrait" r:id="rId1"/>
  <headerFooter>
    <oddFooter>&amp;L&amp;9Version 01/2025&amp;R&amp;9&amp;P von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D5550-8CA0-4173-AFBA-CC338158B2DD}">
  <sheetPr codeName="Tabelle12"/>
  <dimension ref="C1:P117"/>
  <sheetViews>
    <sheetView zoomScaleNormal="100" zoomScaleSheetLayoutView="80" workbookViewId="0">
      <selection activeCell="I7" sqref="I7:M7"/>
    </sheetView>
  </sheetViews>
  <sheetFormatPr baseColWidth="10" defaultColWidth="11.453125" defaultRowHeight="15" customHeight="1" zeroHeight="1" x14ac:dyDescent="0.35"/>
  <cols>
    <col min="1" max="1" width="3.1796875" style="59" customWidth="1"/>
    <col min="2" max="2" width="2.453125" style="59" customWidth="1"/>
    <col min="3" max="3" width="4.453125" style="59" customWidth="1"/>
    <col min="4" max="4" width="27.54296875" style="59" customWidth="1"/>
    <col min="5" max="5" width="27.453125" style="59" customWidth="1"/>
    <col min="6" max="6" width="24.54296875" style="59" customWidth="1"/>
    <col min="7" max="7" width="19.453125" style="59" customWidth="1"/>
    <col min="8" max="8" width="20.453125" style="59" customWidth="1"/>
    <col min="9" max="9" width="15.453125" style="59" customWidth="1"/>
    <col min="10" max="10" width="21.1796875" style="59" customWidth="1"/>
    <col min="11" max="11" width="21" style="59" bestFit="1" customWidth="1"/>
    <col min="12" max="12" width="23.54296875" style="59" customWidth="1"/>
    <col min="13" max="13" width="25.54296875" style="59" customWidth="1"/>
    <col min="14" max="14" width="5.54296875" style="59" customWidth="1"/>
    <col min="15" max="15" width="11.453125" style="59" hidden="1" customWidth="1"/>
    <col min="16" max="16" width="8.1796875" style="59" hidden="1" customWidth="1"/>
    <col min="17" max="16384" width="11.453125" style="59"/>
  </cols>
  <sheetData>
    <row r="1" spans="3:16" ht="4.5" customHeight="1" x14ac:dyDescent="0.35"/>
    <row r="2" spans="3:16" ht="24.75" customHeight="1" x14ac:dyDescent="0.35">
      <c r="C2" s="83"/>
      <c r="D2" s="95"/>
      <c r="E2" s="95"/>
      <c r="F2" s="95"/>
      <c r="G2" s="95"/>
      <c r="H2" s="95"/>
      <c r="I2" s="95"/>
      <c r="J2" s="95"/>
      <c r="K2" s="95"/>
      <c r="L2" s="95"/>
      <c r="M2" s="83"/>
      <c r="N2" s="83"/>
      <c r="O2" s="83"/>
      <c r="P2" s="83"/>
    </row>
    <row r="3" spans="3:16" ht="5.25" customHeight="1" x14ac:dyDescent="0.35"/>
    <row r="4" spans="3:16" ht="30.75" customHeight="1" x14ac:dyDescent="0.6">
      <c r="C4" s="31" t="s">
        <v>214</v>
      </c>
      <c r="F4" s="31"/>
      <c r="K4" s="105" t="str">
        <f>HYPERLINK("#'Übersicht Vergabe'!A1","zurück zur Übersicht")</f>
        <v>zurück zur Übersicht</v>
      </c>
    </row>
    <row r="5" spans="3:16" ht="14.5" x14ac:dyDescent="0.35"/>
    <row r="6" spans="3:16" ht="14.5" x14ac:dyDescent="0.35">
      <c r="C6" s="18" t="s">
        <v>42</v>
      </c>
      <c r="D6" s="19"/>
      <c r="E6" s="19"/>
      <c r="F6" s="19"/>
      <c r="G6" s="19"/>
      <c r="H6" s="19"/>
      <c r="I6" s="19"/>
      <c r="J6" s="19"/>
      <c r="K6" s="19"/>
      <c r="L6" s="19"/>
      <c r="M6" s="62"/>
    </row>
    <row r="7" spans="3:16" ht="25.5" customHeight="1" x14ac:dyDescent="0.35">
      <c r="C7" s="158" t="s">
        <v>186</v>
      </c>
      <c r="D7" s="186"/>
      <c r="E7" s="186"/>
      <c r="F7" s="186"/>
      <c r="G7" s="186"/>
      <c r="H7" s="186"/>
      <c r="I7" s="222"/>
      <c r="J7" s="223"/>
      <c r="K7" s="223"/>
      <c r="L7" s="223"/>
      <c r="M7" s="224"/>
    </row>
    <row r="8" spans="3:16" ht="14.5" x14ac:dyDescent="0.35">
      <c r="C8" s="34" t="s">
        <v>171</v>
      </c>
    </row>
    <row r="9" spans="3:16" ht="14.5" hidden="1" x14ac:dyDescent="0.35">
      <c r="C9" s="228" t="s">
        <v>184</v>
      </c>
      <c r="D9" s="197"/>
      <c r="E9" s="197"/>
      <c r="F9" s="197"/>
      <c r="G9" s="197"/>
      <c r="H9" s="198"/>
      <c r="I9" s="229">
        <f>'Übersicht Vergabe'!E16</f>
        <v>0</v>
      </c>
      <c r="J9" s="230"/>
      <c r="K9" s="230"/>
      <c r="L9" s="230"/>
      <c r="M9" s="230"/>
    </row>
    <row r="10" spans="3:16" ht="25.5" customHeight="1" x14ac:dyDescent="0.35">
      <c r="C10" s="228" t="s">
        <v>183</v>
      </c>
      <c r="D10" s="197"/>
      <c r="E10" s="197"/>
      <c r="F10" s="197"/>
      <c r="G10" s="197"/>
      <c r="H10" s="198"/>
      <c r="I10" s="226" t="s">
        <v>73</v>
      </c>
      <c r="J10" s="227"/>
      <c r="K10" s="227"/>
      <c r="L10" s="227"/>
      <c r="M10" s="227"/>
    </row>
    <row r="11" spans="3:16" ht="10.5" customHeight="1" x14ac:dyDescent="0.35"/>
    <row r="12" spans="3:16" ht="14.5" x14ac:dyDescent="0.35">
      <c r="C12" s="18" t="s">
        <v>43</v>
      </c>
      <c r="D12" s="19"/>
      <c r="E12" s="19"/>
      <c r="F12" s="19"/>
      <c r="G12" s="19"/>
      <c r="H12" s="19"/>
      <c r="I12" s="19"/>
      <c r="J12" s="19"/>
      <c r="K12" s="19"/>
      <c r="L12" s="19"/>
      <c r="M12" s="107" t="s">
        <v>181</v>
      </c>
      <c r="N12" s="97"/>
    </row>
    <row r="13" spans="3:16" ht="33.75" customHeight="1" x14ac:dyDescent="0.35">
      <c r="C13" s="32"/>
      <c r="G13" s="200" t="s">
        <v>48</v>
      </c>
      <c r="H13" s="200"/>
      <c r="I13" s="200" t="s">
        <v>49</v>
      </c>
      <c r="J13" s="201"/>
      <c r="K13" s="200" t="s">
        <v>50</v>
      </c>
      <c r="L13" s="225"/>
      <c r="M13" s="108"/>
    </row>
    <row r="14" spans="3:16" ht="14.5" x14ac:dyDescent="0.35">
      <c r="C14" s="158" t="s">
        <v>223</v>
      </c>
      <c r="D14" s="186"/>
      <c r="E14" s="186"/>
      <c r="F14" s="187"/>
      <c r="G14" s="220"/>
      <c r="H14" s="220"/>
      <c r="I14" s="220"/>
      <c r="J14" s="220"/>
      <c r="K14" s="190" t="str">
        <f>IFERROR(HLOOKUP('Allgemeine Angaben'!K21,Datengrundlage!$E$22:$N$26,2,0),"")</f>
        <v/>
      </c>
      <c r="L14" s="221"/>
      <c r="M14" s="109"/>
      <c r="N14" s="98"/>
    </row>
    <row r="15" spans="3:16" ht="14.5" x14ac:dyDescent="0.35">
      <c r="C15" s="158" t="s">
        <v>235</v>
      </c>
      <c r="D15" s="186"/>
      <c r="E15" s="186"/>
      <c r="F15" s="187"/>
      <c r="G15" s="220"/>
      <c r="H15" s="220"/>
      <c r="I15" s="220"/>
      <c r="J15" s="220"/>
      <c r="K15" s="190" t="str">
        <f>IFERROR(IF('Allgemeine Angaben'!$H$11=Datengrundlage!$B$7,HLOOKUP('Allgemeine Angaben'!K21,Datengrundlage!$E$22:$N$26,3,0),HLOOKUP('Allgemeine Angaben'!K21,Datengrundlage!$E$22:$N$26,3,0)),"")</f>
        <v/>
      </c>
      <c r="L15" s="221"/>
      <c r="M15" s="109"/>
      <c r="N15" s="98"/>
    </row>
    <row r="16" spans="3:16" ht="14.5" x14ac:dyDescent="0.35">
      <c r="C16" s="158" t="s">
        <v>46</v>
      </c>
      <c r="D16" s="186"/>
      <c r="E16" s="186"/>
      <c r="F16" s="187"/>
      <c r="G16" s="220"/>
      <c r="H16" s="220"/>
      <c r="I16" s="220"/>
      <c r="J16" s="220"/>
      <c r="K16" s="190" t="str">
        <f>IFERROR(IF('Allgemeine Angaben'!$H$11=Datengrundlage!$B$7,HLOOKUP('Allgemeine Angaben'!K21,Datengrundlage!$E$22:$N$26,4,0),HLOOKUP('Allgemeine Angaben'!K21,Datengrundlage!$E$22:$N$26,4,0)),"")</f>
        <v/>
      </c>
      <c r="L16" s="221"/>
      <c r="M16" s="109"/>
      <c r="N16" s="98"/>
    </row>
    <row r="17" spans="3:14" ht="14.5" x14ac:dyDescent="0.35">
      <c r="C17" s="158" t="s">
        <v>47</v>
      </c>
      <c r="D17" s="186"/>
      <c r="E17" s="186"/>
      <c r="F17" s="187"/>
      <c r="G17" s="220"/>
      <c r="H17" s="220"/>
      <c r="I17" s="220"/>
      <c r="J17" s="220"/>
      <c r="K17" s="190" t="str">
        <f>IFERROR(IF('Allgemeine Angaben'!$H$11=Datengrundlage!$B$7,HLOOKUP('Allgemeine Angaben'!K21,Datengrundlage!$E$22:$N$26,5,0),HLOOKUP('Allgemeine Angaben'!K21,Datengrundlage!$E$22:$N$26,5,0)),"")</f>
        <v/>
      </c>
      <c r="L17" s="221"/>
      <c r="M17" s="109"/>
      <c r="N17" s="98"/>
    </row>
    <row r="18" spans="3:14" ht="14.5" x14ac:dyDescent="0.35">
      <c r="M18" s="110"/>
    </row>
    <row r="19" spans="3:14" ht="14.5" x14ac:dyDescent="0.35">
      <c r="C19" s="18" t="s">
        <v>52</v>
      </c>
      <c r="D19" s="19"/>
      <c r="E19" s="19"/>
      <c r="F19" s="19"/>
      <c r="G19" s="19"/>
      <c r="H19" s="19"/>
      <c r="I19" s="19"/>
      <c r="J19" s="19"/>
      <c r="K19" s="19"/>
      <c r="L19" s="19"/>
      <c r="M19" s="107" t="s">
        <v>181</v>
      </c>
    </row>
    <row r="20" spans="3:14" ht="18" customHeight="1" x14ac:dyDescent="0.35">
      <c r="C20" s="34" t="s">
        <v>59</v>
      </c>
      <c r="D20" s="35"/>
      <c r="E20" s="35"/>
      <c r="F20" s="35"/>
      <c r="G20" s="35"/>
      <c r="H20" s="35"/>
      <c r="I20" s="36"/>
      <c r="J20" s="36"/>
      <c r="K20" s="36"/>
      <c r="L20" s="36"/>
      <c r="M20" s="111"/>
    </row>
    <row r="21" spans="3:14" ht="14.5" x14ac:dyDescent="0.35">
      <c r="C21" s="199" t="s">
        <v>61</v>
      </c>
      <c r="D21" s="194"/>
      <c r="E21" s="194"/>
      <c r="F21" s="194"/>
      <c r="G21" s="194"/>
      <c r="H21" s="195"/>
      <c r="J21" s="37"/>
      <c r="K21" s="37"/>
      <c r="L21" s="116"/>
      <c r="M21" s="109"/>
      <c r="N21" s="98"/>
    </row>
    <row r="22" spans="3:14" ht="10.5" customHeight="1" x14ac:dyDescent="0.35">
      <c r="C22" s="39"/>
      <c r="D22" s="37"/>
      <c r="E22" s="37"/>
      <c r="F22" s="37"/>
      <c r="G22" s="37"/>
      <c r="H22" s="37"/>
      <c r="J22" s="37"/>
      <c r="K22" s="37"/>
      <c r="L22" s="37"/>
      <c r="M22" s="110"/>
    </row>
    <row r="23" spans="3:14" ht="18" customHeight="1" x14ac:dyDescent="0.35">
      <c r="C23" s="34" t="s">
        <v>88</v>
      </c>
      <c r="D23" s="35"/>
      <c r="E23" s="35"/>
      <c r="F23" s="35"/>
      <c r="G23" s="35"/>
      <c r="H23" s="35"/>
      <c r="I23" s="36"/>
      <c r="J23" s="36"/>
      <c r="K23" s="36"/>
      <c r="L23" s="36"/>
      <c r="M23" s="111"/>
    </row>
    <row r="24" spans="3:14" ht="14.5" x14ac:dyDescent="0.35">
      <c r="C24" s="196" t="s">
        <v>62</v>
      </c>
      <c r="D24" s="205"/>
      <c r="E24" s="205"/>
      <c r="F24" s="205"/>
      <c r="G24" s="205"/>
      <c r="H24" s="206"/>
      <c r="J24" s="37"/>
      <c r="K24" s="37"/>
      <c r="L24" s="116"/>
      <c r="M24" s="109"/>
      <c r="N24" s="98"/>
    </row>
    <row r="25" spans="3:14" ht="14.5" x14ac:dyDescent="0.35">
      <c r="C25" s="196" t="s">
        <v>63</v>
      </c>
      <c r="D25" s="205"/>
      <c r="E25" s="205"/>
      <c r="F25" s="205"/>
      <c r="G25" s="205"/>
      <c r="H25" s="206"/>
      <c r="J25" s="37"/>
      <c r="K25" s="37"/>
      <c r="L25" s="116"/>
      <c r="M25" s="109"/>
      <c r="N25" s="98"/>
    </row>
    <row r="26" spans="3:14" ht="14.5" x14ac:dyDescent="0.35">
      <c r="C26" s="196" t="str">
        <f>IF('Allgemeine Angaben'!$K$19=2018,"Weicht die Berechnung der Kostenschätzung von den §§12-18 BVergG 2018 ab?","Weicht die Berechnung der Kostenschätzung von den §§12-17 BVergG 2006 ab?")</f>
        <v>Weicht die Berechnung der Kostenschätzung von den §§12-17 BVergG 2006 ab?</v>
      </c>
      <c r="D26" s="205"/>
      <c r="E26" s="205"/>
      <c r="F26" s="205"/>
      <c r="G26" s="205"/>
      <c r="H26" s="206"/>
      <c r="J26" s="37"/>
      <c r="K26" s="37"/>
      <c r="L26" s="116"/>
      <c r="M26" s="109"/>
      <c r="N26" s="98"/>
    </row>
    <row r="27" spans="3:14" ht="14.5" x14ac:dyDescent="0.35">
      <c r="C27" s="196" t="str">
        <f>IF('Allgemeine Angaben'!$K$19=2018,"Wurden durch eine unrichtige Kostenschätzung Schwellenwerte unter- oder überschritten? (§12 BVergG 2018)","Wurden durch eine unrichtige Kostenschätzung Schwellenwerte unter- oder überschritten? (§12 BVergG 2006)")</f>
        <v>Wurden durch eine unrichtige Kostenschätzung Schwellenwerte unter- oder überschritten? (§12 BVergG 2006)</v>
      </c>
      <c r="D27" s="205"/>
      <c r="E27" s="205"/>
      <c r="F27" s="205"/>
      <c r="G27" s="205"/>
      <c r="H27" s="206"/>
      <c r="J27" s="99"/>
      <c r="K27" s="37"/>
      <c r="L27" s="116"/>
      <c r="M27" s="109"/>
      <c r="N27" s="98"/>
    </row>
    <row r="28" spans="3:14" ht="10.5" customHeight="1" x14ac:dyDescent="0.35">
      <c r="C28" s="39"/>
      <c r="D28" s="37"/>
      <c r="E28" s="37"/>
      <c r="F28" s="37"/>
      <c r="G28" s="37"/>
      <c r="H28" s="37"/>
      <c r="J28" s="37"/>
      <c r="K28" s="37"/>
      <c r="L28" s="110"/>
      <c r="M28" s="37"/>
    </row>
    <row r="29" spans="3:14" ht="10.5" customHeight="1" x14ac:dyDescent="0.35">
      <c r="C29" s="43"/>
      <c r="K29" s="37"/>
      <c r="L29" s="37"/>
      <c r="M29" s="37"/>
    </row>
    <row r="30" spans="3:14" ht="14.5" x14ac:dyDescent="0.35">
      <c r="C30" s="18" t="s">
        <v>53</v>
      </c>
      <c r="D30" s="19"/>
      <c r="E30" s="19"/>
      <c r="F30" s="19"/>
      <c r="G30" s="19"/>
      <c r="H30" s="19"/>
      <c r="I30" s="19"/>
      <c r="J30" s="19"/>
      <c r="K30" s="19"/>
      <c r="L30" s="19"/>
      <c r="M30" s="107" t="s">
        <v>181</v>
      </c>
    </row>
    <row r="31" spans="3:14" ht="18" customHeight="1" x14ac:dyDescent="0.35">
      <c r="C31" s="34" t="s">
        <v>89</v>
      </c>
      <c r="D31" s="100"/>
      <c r="E31" s="100"/>
      <c r="F31" s="100"/>
      <c r="G31" s="100"/>
      <c r="H31" s="100"/>
      <c r="I31" s="43"/>
      <c r="J31" s="43"/>
      <c r="K31" s="43"/>
      <c r="L31" s="43"/>
      <c r="M31" s="111"/>
    </row>
    <row r="32" spans="3:14" ht="14.25" customHeight="1" x14ac:dyDescent="0.35">
      <c r="C32" s="196" t="s">
        <v>64</v>
      </c>
      <c r="D32" s="205"/>
      <c r="E32" s="205"/>
      <c r="F32" s="205"/>
      <c r="G32" s="205"/>
      <c r="H32" s="206"/>
      <c r="I32" s="37"/>
      <c r="J32" s="37"/>
      <c r="K32" s="37"/>
      <c r="L32" s="116"/>
      <c r="M32" s="109"/>
    </row>
    <row r="33" spans="3:13" ht="14.5" x14ac:dyDescent="0.35">
      <c r="C33" s="196" t="s">
        <v>224</v>
      </c>
      <c r="D33" s="205"/>
      <c r="E33" s="205"/>
      <c r="F33" s="205"/>
      <c r="G33" s="205"/>
      <c r="H33" s="206"/>
      <c r="I33" s="37"/>
      <c r="J33" s="37"/>
      <c r="K33" s="37"/>
      <c r="L33" s="116"/>
      <c r="M33" s="109"/>
    </row>
    <row r="34" spans="3:13" ht="14.5" x14ac:dyDescent="0.35">
      <c r="C34" s="196" t="s">
        <v>60</v>
      </c>
      <c r="D34" s="205"/>
      <c r="E34" s="205"/>
      <c r="F34" s="205"/>
      <c r="G34" s="205"/>
      <c r="H34" s="206"/>
      <c r="I34" s="37"/>
      <c r="J34" s="37"/>
      <c r="K34" s="37"/>
      <c r="L34" s="116"/>
      <c r="M34" s="109"/>
    </row>
    <row r="35" spans="3:13" ht="15" customHeight="1" x14ac:dyDescent="0.35">
      <c r="C35" s="218" t="str">
        <f>IF(L34="Ja","Wenn ja, wurde die Friständerung in geeigneter Form durchgeführt?","")</f>
        <v/>
      </c>
      <c r="D35" s="219"/>
      <c r="E35" s="219"/>
      <c r="F35" s="219"/>
      <c r="G35" s="219"/>
      <c r="H35" s="219"/>
      <c r="I35" s="37"/>
      <c r="J35" s="37"/>
      <c r="K35" s="37"/>
      <c r="L35" s="33"/>
      <c r="M35" s="110"/>
    </row>
    <row r="36" spans="3:13" ht="10.5" customHeight="1" x14ac:dyDescent="0.35">
      <c r="M36" s="37"/>
    </row>
    <row r="37" spans="3:13" ht="14.5" x14ac:dyDescent="0.35">
      <c r="C37" s="18" t="s">
        <v>54</v>
      </c>
      <c r="D37" s="19"/>
      <c r="E37" s="19"/>
      <c r="F37" s="19"/>
      <c r="G37" s="19"/>
      <c r="H37" s="19"/>
      <c r="I37" s="19"/>
      <c r="J37" s="19"/>
      <c r="K37" s="19"/>
      <c r="L37" s="19"/>
      <c r="M37" s="107" t="s">
        <v>181</v>
      </c>
    </row>
    <row r="38" spans="3:13" ht="18" customHeight="1" x14ac:dyDescent="0.35">
      <c r="C38" s="34" t="s">
        <v>87</v>
      </c>
      <c r="D38" s="100"/>
      <c r="E38" s="100"/>
      <c r="F38" s="100"/>
      <c r="G38" s="100"/>
      <c r="H38" s="100"/>
      <c r="I38" s="101"/>
      <c r="J38" s="101"/>
      <c r="K38" s="101"/>
      <c r="L38" s="101"/>
      <c r="M38" s="111"/>
    </row>
    <row r="39" spans="3:13" ht="14.5" x14ac:dyDescent="0.35">
      <c r="C39" s="196" t="s">
        <v>79</v>
      </c>
      <c r="D39" s="205"/>
      <c r="E39" s="205"/>
      <c r="F39" s="205"/>
      <c r="G39" s="205"/>
      <c r="H39" s="206"/>
      <c r="L39" s="116"/>
      <c r="M39" s="109"/>
    </row>
    <row r="40" spans="3:13" ht="14.5" x14ac:dyDescent="0.35">
      <c r="C40" s="196" t="s">
        <v>80</v>
      </c>
      <c r="D40" s="205"/>
      <c r="E40" s="205"/>
      <c r="F40" s="205"/>
      <c r="G40" s="205"/>
      <c r="H40" s="206"/>
      <c r="L40" s="116"/>
      <c r="M40" s="109"/>
    </row>
    <row r="41" spans="3:13" ht="14.5" x14ac:dyDescent="0.35">
      <c r="C41" s="196" t="s">
        <v>225</v>
      </c>
      <c r="D41" s="205"/>
      <c r="E41" s="205"/>
      <c r="F41" s="205"/>
      <c r="G41" s="205"/>
      <c r="H41" s="206"/>
      <c r="L41" s="116"/>
      <c r="M41" s="109"/>
    </row>
    <row r="42" spans="3:13" ht="42" customHeight="1" x14ac:dyDescent="0.35">
      <c r="D42" s="196" t="s">
        <v>81</v>
      </c>
      <c r="E42" s="205"/>
      <c r="F42" s="205"/>
      <c r="G42" s="205"/>
      <c r="H42" s="206"/>
      <c r="I42" s="37"/>
      <c r="J42" s="216"/>
      <c r="K42" s="217"/>
      <c r="L42" s="217"/>
      <c r="M42" s="109"/>
    </row>
    <row r="43" spans="3:13" ht="14.5" x14ac:dyDescent="0.35">
      <c r="D43" s="196" t="s">
        <v>82</v>
      </c>
      <c r="E43" s="205"/>
      <c r="F43" s="205"/>
      <c r="G43" s="205"/>
      <c r="H43" s="206"/>
      <c r="L43" s="116"/>
      <c r="M43" s="109"/>
    </row>
    <row r="44" spans="3:13" ht="14.5" x14ac:dyDescent="0.35">
      <c r="C44" s="196" t="s">
        <v>226</v>
      </c>
      <c r="D44" s="205"/>
      <c r="E44" s="205"/>
      <c r="F44" s="205"/>
      <c r="G44" s="205"/>
      <c r="H44" s="206"/>
      <c r="L44" s="116"/>
      <c r="M44" s="109"/>
    </row>
    <row r="45" spans="3:13" ht="42" customHeight="1" x14ac:dyDescent="0.35">
      <c r="D45" s="196" t="s">
        <v>81</v>
      </c>
      <c r="E45" s="205"/>
      <c r="F45" s="205"/>
      <c r="G45" s="205"/>
      <c r="H45" s="206"/>
      <c r="J45" s="216"/>
      <c r="K45" s="217"/>
      <c r="L45" s="217"/>
      <c r="M45" s="109"/>
    </row>
    <row r="46" spans="3:13" ht="14.5" x14ac:dyDescent="0.35">
      <c r="D46" s="196" t="s">
        <v>83</v>
      </c>
      <c r="E46" s="205"/>
      <c r="F46" s="205"/>
      <c r="G46" s="205"/>
      <c r="H46" s="206"/>
      <c r="L46" s="116"/>
      <c r="M46" s="109"/>
    </row>
    <row r="47" spans="3:13" ht="14.5" x14ac:dyDescent="0.35">
      <c r="C47" s="196" t="s">
        <v>227</v>
      </c>
      <c r="D47" s="205"/>
      <c r="E47" s="205"/>
      <c r="F47" s="205"/>
      <c r="G47" s="205"/>
      <c r="H47" s="206"/>
      <c r="L47" s="116"/>
      <c r="M47" s="109"/>
    </row>
    <row r="48" spans="3:13" ht="42" customHeight="1" x14ac:dyDescent="0.35">
      <c r="D48" s="196" t="s">
        <v>81</v>
      </c>
      <c r="E48" s="205"/>
      <c r="F48" s="205"/>
      <c r="G48" s="205"/>
      <c r="H48" s="206"/>
      <c r="J48" s="216"/>
      <c r="K48" s="217"/>
      <c r="L48" s="217"/>
      <c r="M48" s="109"/>
    </row>
    <row r="49" spans="3:15" ht="14.5" x14ac:dyDescent="0.35">
      <c r="D49" s="196" t="s">
        <v>84</v>
      </c>
      <c r="E49" s="205"/>
      <c r="F49" s="205"/>
      <c r="G49" s="205"/>
      <c r="H49" s="206"/>
      <c r="L49" s="116"/>
      <c r="M49" s="109"/>
    </row>
    <row r="50" spans="3:15" ht="10.5" customHeight="1" x14ac:dyDescent="0.35">
      <c r="M50" s="110"/>
    </row>
    <row r="51" spans="3:15" ht="14.5" x14ac:dyDescent="0.35">
      <c r="C51" s="34" t="s">
        <v>90</v>
      </c>
      <c r="D51" s="100"/>
      <c r="E51" s="100"/>
      <c r="F51" s="100"/>
      <c r="G51" s="100"/>
      <c r="H51" s="100"/>
      <c r="I51" s="101"/>
      <c r="J51" s="101"/>
      <c r="K51" s="101"/>
      <c r="L51" s="101"/>
      <c r="M51" s="111"/>
    </row>
    <row r="52" spans="3:15" ht="14.5" x14ac:dyDescent="0.35">
      <c r="C52" s="196" t="s">
        <v>85</v>
      </c>
      <c r="D52" s="205"/>
      <c r="E52" s="205"/>
      <c r="F52" s="205"/>
      <c r="G52" s="205"/>
      <c r="H52" s="206"/>
      <c r="L52" s="116"/>
      <c r="M52" s="109"/>
    </row>
    <row r="53" spans="3:15" ht="14.5" x14ac:dyDescent="0.35">
      <c r="C53" s="196" t="s">
        <v>219</v>
      </c>
      <c r="D53" s="205"/>
      <c r="E53" s="205"/>
      <c r="F53" s="205"/>
      <c r="G53" s="205"/>
      <c r="H53" s="206"/>
      <c r="L53" s="116"/>
      <c r="M53" s="109"/>
    </row>
    <row r="54" spans="3:15" ht="14.5" x14ac:dyDescent="0.35">
      <c r="C54" s="196" t="s">
        <v>86</v>
      </c>
      <c r="D54" s="205"/>
      <c r="E54" s="205"/>
      <c r="F54" s="205"/>
      <c r="G54" s="205"/>
      <c r="H54" s="206"/>
      <c r="L54" s="116"/>
      <c r="M54" s="109"/>
    </row>
    <row r="55" spans="3:15" ht="9" customHeight="1" x14ac:dyDescent="0.35">
      <c r="L55" s="110"/>
      <c r="M55" s="37"/>
    </row>
    <row r="56" spans="3:15" ht="14.5" x14ac:dyDescent="0.35">
      <c r="C56" s="34" t="s">
        <v>91</v>
      </c>
      <c r="D56" s="100"/>
      <c r="E56" s="100"/>
      <c r="F56" s="100"/>
      <c r="G56" s="100"/>
      <c r="H56" s="100"/>
      <c r="I56" s="101"/>
      <c r="J56" s="101"/>
      <c r="K56" s="101"/>
      <c r="L56" s="112"/>
      <c r="M56" s="37"/>
    </row>
    <row r="57" spans="3:15" ht="14.5" x14ac:dyDescent="0.35">
      <c r="C57" s="196" t="str">
        <f>IF('Allgemeine Angaben'!$K$19=2018,"Wurden die Auswahlkriterien nach den Regeln des BVergG 2018 bekanntgegeben?","Wurden die Auswahlkriterien nach den Regeln des BVergG 2006 bekanntgegeben?")</f>
        <v>Wurden die Auswahlkriterien nach den Regeln des BVergG 2006 bekanntgegeben?</v>
      </c>
      <c r="D57" s="205"/>
      <c r="E57" s="205"/>
      <c r="F57" s="205"/>
      <c r="G57" s="205"/>
      <c r="H57" s="206"/>
      <c r="L57" s="116"/>
      <c r="M57" s="109"/>
    </row>
    <row r="58" spans="3:15" ht="14.5" x14ac:dyDescent="0.35">
      <c r="C58" s="196" t="s">
        <v>92</v>
      </c>
      <c r="D58" s="205"/>
      <c r="E58" s="205"/>
      <c r="F58" s="205"/>
      <c r="G58" s="205"/>
      <c r="H58" s="206"/>
      <c r="L58" s="116"/>
      <c r="M58" s="109"/>
    </row>
    <row r="59" spans="3:15" ht="14.5" x14ac:dyDescent="0.35">
      <c r="C59" s="196" t="s">
        <v>228</v>
      </c>
      <c r="D59" s="205"/>
      <c r="E59" s="205"/>
      <c r="F59" s="205"/>
      <c r="G59" s="205"/>
      <c r="H59" s="206"/>
      <c r="L59" s="116"/>
      <c r="M59" s="109"/>
    </row>
    <row r="60" spans="3:15" ht="14.5" x14ac:dyDescent="0.35">
      <c r="C60" s="196" t="s">
        <v>93</v>
      </c>
      <c r="D60" s="205"/>
      <c r="E60" s="205"/>
      <c r="F60" s="205"/>
      <c r="G60" s="205"/>
      <c r="H60" s="206"/>
      <c r="L60" s="116"/>
      <c r="M60" s="109"/>
    </row>
    <row r="61" spans="3:15" ht="10.5" customHeight="1" x14ac:dyDescent="0.35">
      <c r="L61" s="110"/>
      <c r="M61" s="37"/>
    </row>
    <row r="62" spans="3:15" ht="14.5" x14ac:dyDescent="0.35">
      <c r="C62" s="34" t="s">
        <v>94</v>
      </c>
      <c r="D62" s="100"/>
      <c r="E62" s="100"/>
      <c r="F62" s="100"/>
      <c r="G62" s="100"/>
      <c r="H62" s="100"/>
      <c r="I62" s="101"/>
      <c r="J62" s="101"/>
      <c r="K62" s="101"/>
      <c r="L62" s="112"/>
      <c r="M62" s="37"/>
    </row>
    <row r="63" spans="3:15" ht="14.5" x14ac:dyDescent="0.35">
      <c r="C63" s="196" t="s">
        <v>95</v>
      </c>
      <c r="D63" s="205"/>
      <c r="E63" s="205"/>
      <c r="F63" s="205"/>
      <c r="G63" s="205"/>
      <c r="H63" s="206"/>
      <c r="L63" s="116"/>
      <c r="M63" s="109"/>
      <c r="N63" s="102"/>
      <c r="O63" s="103"/>
    </row>
    <row r="64" spans="3:15" ht="30.75" customHeight="1" x14ac:dyDescent="0.35">
      <c r="C64" s="207" t="str">
        <f>IF('Allgemeine Angaben'!$K$19=2018,"Hat die Angebotsöffnung entsprechend der Regelungen des BVergG 2018 stattgefunden? (nicht zwingend vorzunehmen: vgl. §133 Abs. 4 BVergG 2018)","Hat die Angebotsöffnung entsprechend der Regelungen des BVergG 2006 stattgefunden? (nicht zwingend vorzunehmen: vgl. §§118 und 121 Abs. 4 BVergG 2006)")</f>
        <v>Hat die Angebotsöffnung entsprechend der Regelungen des BVergG 2006 stattgefunden? (nicht zwingend vorzunehmen: vgl. §§118 und 121 Abs. 4 BVergG 2006)</v>
      </c>
      <c r="D64" s="208"/>
      <c r="E64" s="208"/>
      <c r="F64" s="208"/>
      <c r="G64" s="208"/>
      <c r="H64" s="209"/>
      <c r="L64" s="116"/>
      <c r="M64" s="109"/>
    </row>
    <row r="65" spans="3:13" ht="14.25" customHeight="1" x14ac:dyDescent="0.35">
      <c r="C65" s="207" t="str">
        <f>IF('Allgemeine Angaben'!$K$19=2018,"Wurden alle Entscheidungen entsprechend dem BVergG 2018 durchgeführt und dokumentiert (bspw. Ausschluss von Bietern?)","Wurden alle Entscheidungen entsprechend dem BVergG 2006 durchgeführt und dokumentiert (bspw. Ausschluss von Bietern?)")</f>
        <v>Wurden alle Entscheidungen entsprechend dem BVergG 2006 durchgeführt und dokumentiert (bspw. Ausschluss von Bietern?)</v>
      </c>
      <c r="D65" s="208"/>
      <c r="E65" s="208"/>
      <c r="F65" s="208"/>
      <c r="G65" s="208"/>
      <c r="H65" s="209"/>
      <c r="L65" s="116"/>
      <c r="M65" s="109"/>
    </row>
    <row r="66" spans="3:13" ht="27" customHeight="1" x14ac:dyDescent="0.35">
      <c r="C66" s="207" t="s">
        <v>238</v>
      </c>
      <c r="D66" s="208"/>
      <c r="E66" s="208"/>
      <c r="F66" s="208"/>
      <c r="G66" s="208"/>
      <c r="H66" s="209"/>
      <c r="L66" s="116"/>
      <c r="M66" s="109"/>
    </row>
    <row r="67" spans="3:13" ht="10.5" customHeight="1" x14ac:dyDescent="0.35">
      <c r="L67" s="110"/>
      <c r="M67" s="37"/>
    </row>
    <row r="68" spans="3:13" ht="14.5" x14ac:dyDescent="0.35">
      <c r="C68" s="34" t="s">
        <v>96</v>
      </c>
      <c r="D68" s="100"/>
      <c r="E68" s="100"/>
      <c r="F68" s="100"/>
      <c r="G68" s="100"/>
      <c r="H68" s="100"/>
      <c r="I68" s="101"/>
      <c r="J68" s="101"/>
      <c r="K68" s="101"/>
      <c r="L68" s="112"/>
      <c r="M68" s="37"/>
    </row>
    <row r="69" spans="3:13" ht="14.5" x14ac:dyDescent="0.35">
      <c r="C69" s="196" t="s">
        <v>97</v>
      </c>
      <c r="D69" s="205"/>
      <c r="E69" s="205"/>
      <c r="F69" s="205"/>
      <c r="G69" s="205"/>
      <c r="H69" s="206"/>
      <c r="L69" s="116"/>
      <c r="M69" s="109"/>
    </row>
    <row r="70" spans="3:13" ht="14.5" x14ac:dyDescent="0.35">
      <c r="C70" s="196" t="s">
        <v>231</v>
      </c>
      <c r="D70" s="205"/>
      <c r="E70" s="205"/>
      <c r="F70" s="205"/>
      <c r="G70" s="205"/>
      <c r="H70" s="206"/>
      <c r="L70" s="116"/>
      <c r="M70" s="109"/>
    </row>
    <row r="71" spans="3:13" ht="10.5" customHeight="1" x14ac:dyDescent="0.35">
      <c r="L71" s="110"/>
      <c r="M71" s="37"/>
    </row>
    <row r="72" spans="3:13" ht="14.5" x14ac:dyDescent="0.35">
      <c r="C72" s="18" t="s">
        <v>55</v>
      </c>
      <c r="D72" s="19"/>
      <c r="E72" s="19"/>
      <c r="F72" s="19"/>
      <c r="G72" s="19"/>
      <c r="H72" s="19"/>
      <c r="I72" s="19"/>
      <c r="J72" s="19"/>
      <c r="K72" s="19"/>
      <c r="L72" s="19"/>
      <c r="M72" s="107" t="s">
        <v>181</v>
      </c>
    </row>
    <row r="73" spans="3:13" ht="14.5" x14ac:dyDescent="0.35">
      <c r="C73" s="196" t="s">
        <v>98</v>
      </c>
      <c r="D73" s="205"/>
      <c r="E73" s="205"/>
      <c r="F73" s="205"/>
      <c r="G73" s="205"/>
      <c r="H73" s="206"/>
      <c r="L73" s="116"/>
      <c r="M73" s="109"/>
    </row>
    <row r="74" spans="3:13" ht="14.5" x14ac:dyDescent="0.35">
      <c r="C74" s="196" t="s">
        <v>240</v>
      </c>
      <c r="D74" s="205"/>
      <c r="E74" s="205"/>
      <c r="F74" s="205"/>
      <c r="G74" s="205"/>
      <c r="H74" s="206"/>
      <c r="L74" s="116"/>
      <c r="M74" s="109"/>
    </row>
    <row r="75" spans="3:13" ht="14.5" x14ac:dyDescent="0.35">
      <c r="C75" s="196" t="s">
        <v>100</v>
      </c>
      <c r="D75" s="205"/>
      <c r="E75" s="205"/>
      <c r="F75" s="205"/>
      <c r="G75" s="205"/>
      <c r="H75" s="206"/>
      <c r="L75" s="116"/>
      <c r="M75" s="109"/>
    </row>
    <row r="76" spans="3:13" ht="14.5" x14ac:dyDescent="0.35">
      <c r="C76" s="196" t="s">
        <v>101</v>
      </c>
      <c r="D76" s="205"/>
      <c r="E76" s="205"/>
      <c r="F76" s="205"/>
      <c r="G76" s="205"/>
      <c r="H76" s="206"/>
      <c r="L76" s="116"/>
      <c r="M76" s="109"/>
    </row>
    <row r="77" spans="3:13" ht="14.5" x14ac:dyDescent="0.35">
      <c r="C77" s="196" t="s">
        <v>102</v>
      </c>
      <c r="D77" s="205"/>
      <c r="E77" s="205"/>
      <c r="F77" s="205"/>
      <c r="G77" s="205"/>
      <c r="H77" s="206"/>
      <c r="L77" s="116"/>
      <c r="M77" s="109"/>
    </row>
    <row r="78" spans="3:13" ht="10.5" customHeight="1" x14ac:dyDescent="0.35">
      <c r="C78" s="43"/>
      <c r="M78" s="110"/>
    </row>
    <row r="79" spans="3:13" ht="14.5" x14ac:dyDescent="0.35">
      <c r="C79" s="18" t="s">
        <v>56</v>
      </c>
      <c r="D79" s="19"/>
      <c r="E79" s="19"/>
      <c r="F79" s="19"/>
      <c r="G79" s="19"/>
      <c r="H79" s="19"/>
      <c r="I79" s="19"/>
      <c r="J79" s="19"/>
      <c r="K79" s="19"/>
      <c r="L79" s="19"/>
      <c r="M79" s="107" t="s">
        <v>181</v>
      </c>
    </row>
    <row r="80" spans="3:13" ht="14.5" x14ac:dyDescent="0.35">
      <c r="C80" s="196" t="s">
        <v>103</v>
      </c>
      <c r="D80" s="205"/>
      <c r="E80" s="205"/>
      <c r="F80" s="205"/>
      <c r="G80" s="205"/>
      <c r="H80" s="206"/>
      <c r="L80" s="116"/>
      <c r="M80" s="109"/>
    </row>
    <row r="81" spans="3:15" ht="14.5" x14ac:dyDescent="0.35">
      <c r="C81" s="196" t="s">
        <v>104</v>
      </c>
      <c r="D81" s="205"/>
      <c r="E81" s="205"/>
      <c r="F81" s="205"/>
      <c r="G81" s="205"/>
      <c r="H81" s="206"/>
      <c r="L81" s="116"/>
      <c r="M81" s="109"/>
    </row>
    <row r="82" spans="3:15" ht="14.5" x14ac:dyDescent="0.35">
      <c r="C82" s="39"/>
      <c r="D82" s="82"/>
      <c r="E82" s="82"/>
      <c r="F82" s="82"/>
      <c r="G82" s="82"/>
      <c r="H82" s="82"/>
      <c r="J82" s="37"/>
      <c r="K82" s="37"/>
      <c r="L82" s="113"/>
      <c r="M82" s="33"/>
      <c r="O82" s="80"/>
    </row>
    <row r="83" spans="3:15" ht="14.5" x14ac:dyDescent="0.35">
      <c r="C83" s="18" t="s">
        <v>57</v>
      </c>
      <c r="D83" s="19"/>
      <c r="E83" s="19"/>
      <c r="F83" s="19"/>
      <c r="G83" s="19"/>
      <c r="H83" s="19"/>
      <c r="I83" s="19"/>
      <c r="J83" s="19"/>
      <c r="K83" s="19"/>
      <c r="L83" s="19"/>
      <c r="M83" s="107" t="s">
        <v>181</v>
      </c>
    </row>
    <row r="84" spans="3:15" ht="14.5" x14ac:dyDescent="0.35">
      <c r="C84" s="104" t="s">
        <v>105</v>
      </c>
      <c r="M84" s="111"/>
    </row>
    <row r="85" spans="3:15" ht="14.5" x14ac:dyDescent="0.35">
      <c r="C85" s="196" t="s">
        <v>178</v>
      </c>
      <c r="D85" s="205"/>
      <c r="E85" s="205"/>
      <c r="F85" s="205"/>
      <c r="G85" s="205"/>
      <c r="H85" s="206"/>
      <c r="L85" s="116"/>
      <c r="M85" s="109"/>
    </row>
    <row r="86" spans="3:15" ht="14.5" x14ac:dyDescent="0.35">
      <c r="C86" s="196" t="s">
        <v>106</v>
      </c>
      <c r="D86" s="205"/>
      <c r="E86" s="205"/>
      <c r="F86" s="205"/>
      <c r="G86" s="205"/>
      <c r="H86" s="206"/>
      <c r="L86" s="116"/>
      <c r="M86" s="109"/>
    </row>
    <row r="87" spans="3:15" ht="14.5" x14ac:dyDescent="0.35">
      <c r="C87" s="196" t="s">
        <v>107</v>
      </c>
      <c r="D87" s="205"/>
      <c r="E87" s="205"/>
      <c r="F87" s="205"/>
      <c r="G87" s="205"/>
      <c r="H87" s="206"/>
      <c r="L87" s="116"/>
      <c r="M87" s="109"/>
    </row>
    <row r="88" spans="3:15" ht="14.5" x14ac:dyDescent="0.35">
      <c r="C88" s="196" t="s">
        <v>233</v>
      </c>
      <c r="D88" s="205"/>
      <c r="E88" s="205"/>
      <c r="F88" s="205"/>
      <c r="G88" s="205"/>
      <c r="H88" s="206"/>
      <c r="L88" s="117"/>
      <c r="M88" s="109"/>
    </row>
    <row r="89" spans="3:15" ht="14.5" x14ac:dyDescent="0.35">
      <c r="C89" s="196" t="s">
        <v>232</v>
      </c>
      <c r="D89" s="205"/>
      <c r="E89" s="205"/>
      <c r="F89" s="205"/>
      <c r="G89" s="205"/>
      <c r="H89" s="206"/>
      <c r="L89" s="210"/>
      <c r="M89" s="211"/>
    </row>
    <row r="90" spans="3:15" ht="14.5" x14ac:dyDescent="0.35">
      <c r="L90" s="212"/>
      <c r="M90" s="213"/>
    </row>
    <row r="91" spans="3:15" ht="14.5" x14ac:dyDescent="0.35">
      <c r="L91" s="214"/>
      <c r="M91" s="215"/>
    </row>
    <row r="92" spans="3:15" ht="14.5" x14ac:dyDescent="0.35"/>
    <row r="93" spans="3:15" ht="14.5" x14ac:dyDescent="0.35"/>
    <row r="94" spans="3:15" ht="15" customHeight="1" x14ac:dyDescent="0.35"/>
    <row r="95" spans="3:15" ht="14.5" hidden="1" x14ac:dyDescent="0.35"/>
    <row r="96" spans="3:15" ht="14.5" hidden="1" x14ac:dyDescent="0.35"/>
    <row r="97" ht="14.5" hidden="1" x14ac:dyDescent="0.35"/>
    <row r="98" ht="14.5" hidden="1" x14ac:dyDescent="0.35"/>
    <row r="99" ht="14.5" hidden="1" x14ac:dyDescent="0.35"/>
    <row r="100" ht="15" customHeight="1" x14ac:dyDescent="0.35"/>
    <row r="101" ht="15" customHeight="1" x14ac:dyDescent="0.35"/>
    <row r="102" ht="15" customHeight="1" x14ac:dyDescent="0.35"/>
    <row r="103" ht="15" customHeight="1" x14ac:dyDescent="0.35"/>
    <row r="104" ht="15" customHeight="1" x14ac:dyDescent="0.35"/>
    <row r="105" ht="15" customHeight="1" x14ac:dyDescent="0.35"/>
    <row r="106" ht="15" customHeight="1" x14ac:dyDescent="0.35"/>
    <row r="107" ht="15" customHeight="1" x14ac:dyDescent="0.35"/>
    <row r="108" ht="15" customHeight="1" x14ac:dyDescent="0.35"/>
    <row r="109" ht="15" customHeight="1" x14ac:dyDescent="0.35"/>
    <row r="111" ht="15" customHeight="1" x14ac:dyDescent="0.35"/>
    <row r="112" ht="15" customHeight="1" x14ac:dyDescent="0.35"/>
    <row r="113" ht="15" customHeight="1" x14ac:dyDescent="0.35"/>
    <row r="114" ht="15" customHeight="1" x14ac:dyDescent="0.35"/>
    <row r="115" ht="15" customHeight="1" x14ac:dyDescent="0.35"/>
    <row r="116" ht="15" customHeight="1" x14ac:dyDescent="0.35"/>
    <row r="117" ht="15" customHeight="1" x14ac:dyDescent="0.35"/>
  </sheetData>
  <sheetProtection algorithmName="SHA-512" hashValue="dpShrKNORJC/FO0mbT2s3+EUAddQVFAmWOeFiBDqUz+4F5d28wxjHJapvY+HjDiNM8pFUo3eS8n8+ZZFo+WCow==" saltValue="YVOqRJ6rnzvu7+lfSgeweQ==" spinCount="100000" sheet="1" selectLockedCells="1"/>
  <mergeCells count="74">
    <mergeCell ref="C10:H10"/>
    <mergeCell ref="I10:M10"/>
    <mergeCell ref="C7:H7"/>
    <mergeCell ref="I7:M7"/>
    <mergeCell ref="C9:H9"/>
    <mergeCell ref="I9:M9"/>
    <mergeCell ref="G13:H13"/>
    <mergeCell ref="I13:J13"/>
    <mergeCell ref="K13:L13"/>
    <mergeCell ref="C14:F14"/>
    <mergeCell ref="G14:H14"/>
    <mergeCell ref="I14:J14"/>
    <mergeCell ref="K14:L14"/>
    <mergeCell ref="C24:H24"/>
    <mergeCell ref="C15:F15"/>
    <mergeCell ref="G15:H15"/>
    <mergeCell ref="I15:J15"/>
    <mergeCell ref="K15:L15"/>
    <mergeCell ref="C16:F16"/>
    <mergeCell ref="G16:H16"/>
    <mergeCell ref="I16:J16"/>
    <mergeCell ref="K16:L16"/>
    <mergeCell ref="C17:F17"/>
    <mergeCell ref="G17:H17"/>
    <mergeCell ref="I17:J17"/>
    <mergeCell ref="K17:L17"/>
    <mergeCell ref="C21:H21"/>
    <mergeCell ref="D45:H45"/>
    <mergeCell ref="J42:L42"/>
    <mergeCell ref="C25:H25"/>
    <mergeCell ref="C26:H26"/>
    <mergeCell ref="C27:H27"/>
    <mergeCell ref="C32:H32"/>
    <mergeCell ref="C33:H33"/>
    <mergeCell ref="C34:H34"/>
    <mergeCell ref="C39:H39"/>
    <mergeCell ref="C40:H40"/>
    <mergeCell ref="C41:H41"/>
    <mergeCell ref="D42:H42"/>
    <mergeCell ref="J45:L45"/>
    <mergeCell ref="C35:H35"/>
    <mergeCell ref="D43:H43"/>
    <mergeCell ref="C44:H44"/>
    <mergeCell ref="J48:L48"/>
    <mergeCell ref="D49:H49"/>
    <mergeCell ref="C52:H52"/>
    <mergeCell ref="C53:H53"/>
    <mergeCell ref="C54:H54"/>
    <mergeCell ref="L89:M91"/>
    <mergeCell ref="C85:H85"/>
    <mergeCell ref="C65:H65"/>
    <mergeCell ref="C66:H66"/>
    <mergeCell ref="C69:H69"/>
    <mergeCell ref="C70:H70"/>
    <mergeCell ref="C73:H73"/>
    <mergeCell ref="C74:H74"/>
    <mergeCell ref="C75:H75"/>
    <mergeCell ref="C76:H76"/>
    <mergeCell ref="C77:H77"/>
    <mergeCell ref="C80:H80"/>
    <mergeCell ref="C81:H81"/>
    <mergeCell ref="C86:H86"/>
    <mergeCell ref="C87:H87"/>
    <mergeCell ref="C88:H88"/>
    <mergeCell ref="C89:H89"/>
    <mergeCell ref="D46:H46"/>
    <mergeCell ref="C64:H64"/>
    <mergeCell ref="D48:H48"/>
    <mergeCell ref="C57:H57"/>
    <mergeCell ref="C58:H58"/>
    <mergeCell ref="C59:H59"/>
    <mergeCell ref="C60:H60"/>
    <mergeCell ref="C63:H63"/>
    <mergeCell ref="C47:H47"/>
  </mergeCells>
  <conditionalFormatting sqref="C35:H35">
    <cfRule type="expression" dxfId="14" priority="3">
      <formula>$L$34="Ja"</formula>
    </cfRule>
  </conditionalFormatting>
  <conditionalFormatting sqref="L35:M35">
    <cfRule type="expression" dxfId="13" priority="2">
      <formula>$L$34="Ja"</formula>
    </cfRule>
  </conditionalFormatting>
  <conditionalFormatting sqref="M35">
    <cfRule type="expression" dxfId="12" priority="1">
      <formula>$L$34="Ja"</formula>
    </cfRule>
  </conditionalFormatting>
  <dataValidations count="3">
    <dataValidation type="list" allowBlank="1" showInputMessage="1" showErrorMessage="1" sqref="L82" xr:uid="{9B7209AE-D770-44CF-B398-18F12B5E7C92}">
      <formula1>Ja_Nein</formula1>
    </dataValidation>
    <dataValidation type="list" allowBlank="1" showInputMessage="1" showErrorMessage="1" sqref="L21 L24:L27 L32:L35 L39:L41 L43:L44 L46:L47 L49 L52:L54 L57:L60 L64:L66 L69:L70 L73:L77 L80:L81 L85:L88" xr:uid="{82F63EE0-9F20-443E-A0FD-00E0E05B91B4}">
      <formula1>Ja_Nein_nicht_relevant</formula1>
    </dataValidation>
    <dataValidation type="whole" allowBlank="1" showInputMessage="1" showErrorMessage="1" sqref="L63" xr:uid="{C49B2096-1FC5-416D-9BED-0933E0B444A4}">
      <formula1>0</formula1>
      <formula2>10000</formula2>
    </dataValidation>
  </dataValidations>
  <pageMargins left="0.23622047244094491" right="0.23622047244094491" top="0.78740157480314965" bottom="0.78740157480314965" header="0.31496062992125984" footer="0.31496062992125984"/>
  <pageSetup paperSize="9" scale="44" orientation="portrait" r:id="rId1"/>
  <headerFooter>
    <oddFooter>&amp;L&amp;9Version 01/2025&amp;R&amp;9&amp;P von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F7E13-D569-4F8F-9318-D6AB3009E975}">
  <sheetPr codeName="Tabelle13"/>
  <dimension ref="C1:P117"/>
  <sheetViews>
    <sheetView zoomScaleNormal="100" zoomScaleSheetLayoutView="80" workbookViewId="0">
      <selection activeCell="I7" sqref="I7:M7"/>
    </sheetView>
  </sheetViews>
  <sheetFormatPr baseColWidth="10" defaultColWidth="11.453125" defaultRowHeight="15" customHeight="1" zeroHeight="1" x14ac:dyDescent="0.35"/>
  <cols>
    <col min="1" max="1" width="3.1796875" style="59" customWidth="1"/>
    <col min="2" max="2" width="2.453125" style="59" customWidth="1"/>
    <col min="3" max="3" width="4.453125" style="59" customWidth="1"/>
    <col min="4" max="4" width="27.54296875" style="59" customWidth="1"/>
    <col min="5" max="5" width="27.453125" style="59" customWidth="1"/>
    <col min="6" max="6" width="24.54296875" style="59" customWidth="1"/>
    <col min="7" max="7" width="19.453125" style="59" customWidth="1"/>
    <col min="8" max="8" width="20.453125" style="59" customWidth="1"/>
    <col min="9" max="9" width="15.453125" style="59" customWidth="1"/>
    <col min="10" max="10" width="21.1796875" style="59" customWidth="1"/>
    <col min="11" max="11" width="21" style="59" bestFit="1" customWidth="1"/>
    <col min="12" max="12" width="23.54296875" style="59" customWidth="1"/>
    <col min="13" max="13" width="25.54296875" style="59" customWidth="1"/>
    <col min="14" max="14" width="5.54296875" style="59" customWidth="1"/>
    <col min="15" max="15" width="11.453125" style="59" hidden="1" customWidth="1"/>
    <col min="16" max="16" width="8.1796875" style="59" hidden="1" customWidth="1"/>
    <col min="17" max="16384" width="11.453125" style="59"/>
  </cols>
  <sheetData>
    <row r="1" spans="3:16" ht="4.5" customHeight="1" x14ac:dyDescent="0.35"/>
    <row r="2" spans="3:16" ht="24.75" customHeight="1" x14ac:dyDescent="0.35">
      <c r="C2" s="83"/>
      <c r="D2" s="95"/>
      <c r="E2" s="95"/>
      <c r="F2" s="95"/>
      <c r="G2" s="95"/>
      <c r="H2" s="95"/>
      <c r="I2" s="95"/>
      <c r="J2" s="95"/>
      <c r="K2" s="95"/>
      <c r="L2" s="95"/>
      <c r="M2" s="83"/>
      <c r="N2" s="83"/>
      <c r="O2" s="83"/>
      <c r="P2" s="83"/>
    </row>
    <row r="3" spans="3:16" ht="5.25" customHeight="1" x14ac:dyDescent="0.35"/>
    <row r="4" spans="3:16" ht="30.75" customHeight="1" x14ac:dyDescent="0.6">
      <c r="C4" s="31" t="s">
        <v>215</v>
      </c>
      <c r="F4" s="31"/>
      <c r="K4" s="105" t="str">
        <f>HYPERLINK("#'Übersicht Vergabe'!A1","zurück zur Übersicht")</f>
        <v>zurück zur Übersicht</v>
      </c>
    </row>
    <row r="5" spans="3:16" ht="14.5" x14ac:dyDescent="0.35"/>
    <row r="6" spans="3:16" ht="14.5" x14ac:dyDescent="0.35">
      <c r="C6" s="18" t="s">
        <v>42</v>
      </c>
      <c r="D6" s="19"/>
      <c r="E6" s="19"/>
      <c r="F6" s="19"/>
      <c r="G6" s="19"/>
      <c r="H6" s="19"/>
      <c r="I6" s="19"/>
      <c r="J6" s="19"/>
      <c r="K6" s="19"/>
      <c r="L6" s="19"/>
      <c r="M6" s="62"/>
    </row>
    <row r="7" spans="3:16" ht="25.5" customHeight="1" x14ac:dyDescent="0.35">
      <c r="C7" s="158" t="s">
        <v>186</v>
      </c>
      <c r="D7" s="186"/>
      <c r="E7" s="186"/>
      <c r="F7" s="186"/>
      <c r="G7" s="186"/>
      <c r="H7" s="186"/>
      <c r="I7" s="222"/>
      <c r="J7" s="223"/>
      <c r="K7" s="223"/>
      <c r="L7" s="223"/>
      <c r="M7" s="224"/>
    </row>
    <row r="8" spans="3:16" ht="14.5" x14ac:dyDescent="0.35">
      <c r="C8" s="34" t="s">
        <v>171</v>
      </c>
    </row>
    <row r="9" spans="3:16" ht="14.5" hidden="1" x14ac:dyDescent="0.35">
      <c r="C9" s="228" t="s">
        <v>184</v>
      </c>
      <c r="D9" s="197"/>
      <c r="E9" s="197"/>
      <c r="F9" s="197"/>
      <c r="G9" s="197"/>
      <c r="H9" s="198"/>
      <c r="I9" s="229">
        <f>'Übersicht Vergabe'!E16</f>
        <v>0</v>
      </c>
      <c r="J9" s="230"/>
      <c r="K9" s="230"/>
      <c r="L9" s="230"/>
      <c r="M9" s="230"/>
    </row>
    <row r="10" spans="3:16" ht="25.5" customHeight="1" x14ac:dyDescent="0.35">
      <c r="C10" s="228" t="s">
        <v>183</v>
      </c>
      <c r="D10" s="197"/>
      <c r="E10" s="197"/>
      <c r="F10" s="197"/>
      <c r="G10" s="197"/>
      <c r="H10" s="198"/>
      <c r="I10" s="226" t="s">
        <v>187</v>
      </c>
      <c r="J10" s="227"/>
      <c r="K10" s="227"/>
      <c r="L10" s="227"/>
      <c r="M10" s="227"/>
    </row>
    <row r="11" spans="3:16" ht="10.5" customHeight="1" x14ac:dyDescent="0.35"/>
    <row r="12" spans="3:16" ht="14.5" x14ac:dyDescent="0.35">
      <c r="C12" s="18" t="s">
        <v>43</v>
      </c>
      <c r="D12" s="19"/>
      <c r="E12" s="19"/>
      <c r="F12" s="19"/>
      <c r="G12" s="19"/>
      <c r="H12" s="19"/>
      <c r="I12" s="19"/>
      <c r="J12" s="19"/>
      <c r="K12" s="19"/>
      <c r="L12" s="19"/>
      <c r="M12" s="107" t="s">
        <v>181</v>
      </c>
      <c r="N12" s="97"/>
    </row>
    <row r="13" spans="3:16" ht="33.75" customHeight="1" x14ac:dyDescent="0.35">
      <c r="C13" s="32"/>
      <c r="G13" s="200" t="s">
        <v>48</v>
      </c>
      <c r="H13" s="200"/>
      <c r="I13" s="200" t="s">
        <v>49</v>
      </c>
      <c r="J13" s="201"/>
      <c r="K13" s="200" t="s">
        <v>50</v>
      </c>
      <c r="L13" s="225"/>
      <c r="M13" s="108"/>
    </row>
    <row r="14" spans="3:16" ht="14.5" x14ac:dyDescent="0.35">
      <c r="C14" s="158" t="s">
        <v>223</v>
      </c>
      <c r="D14" s="186"/>
      <c r="E14" s="186"/>
      <c r="F14" s="187"/>
      <c r="G14" s="220"/>
      <c r="H14" s="220"/>
      <c r="I14" s="220"/>
      <c r="J14" s="220"/>
      <c r="K14" s="190" t="str">
        <f>IFERROR(HLOOKUP('Allgemeine Angaben'!K21,Datengrundlage!$E$22:$N$26,2,0),"")</f>
        <v/>
      </c>
      <c r="L14" s="221"/>
      <c r="M14" s="109"/>
      <c r="N14" s="98"/>
    </row>
    <row r="15" spans="3:16" ht="14.5" x14ac:dyDescent="0.35">
      <c r="C15" s="158" t="s">
        <v>235</v>
      </c>
      <c r="D15" s="186"/>
      <c r="E15" s="186"/>
      <c r="F15" s="187"/>
      <c r="G15" s="220"/>
      <c r="H15" s="220"/>
      <c r="I15" s="220"/>
      <c r="J15" s="220"/>
      <c r="K15" s="190" t="str">
        <f>IFERROR(IF('Allgemeine Angaben'!$H$11=Datengrundlage!$B$7,HLOOKUP('Allgemeine Angaben'!K21,Datengrundlage!$E$22:$N$26,3,0),HLOOKUP('Allgemeine Angaben'!K21,Datengrundlage!$E$22:$N$26,3,0)),"")</f>
        <v/>
      </c>
      <c r="L15" s="221"/>
      <c r="M15" s="109"/>
      <c r="N15" s="98"/>
    </row>
    <row r="16" spans="3:16" ht="14.5" x14ac:dyDescent="0.35">
      <c r="C16" s="158" t="s">
        <v>46</v>
      </c>
      <c r="D16" s="186"/>
      <c r="E16" s="186"/>
      <c r="F16" s="187"/>
      <c r="G16" s="220"/>
      <c r="H16" s="220"/>
      <c r="I16" s="220"/>
      <c r="J16" s="220"/>
      <c r="K16" s="190" t="str">
        <f>IFERROR(IF('Allgemeine Angaben'!$H$11=Datengrundlage!$B$7,HLOOKUP('Allgemeine Angaben'!K21,Datengrundlage!$E$22:$N$26,4,0),HLOOKUP('Allgemeine Angaben'!K21,Datengrundlage!$E$22:$N$26,4,0)),"")</f>
        <v/>
      </c>
      <c r="L16" s="221"/>
      <c r="M16" s="109"/>
      <c r="N16" s="98"/>
    </row>
    <row r="17" spans="3:14" ht="14.5" x14ac:dyDescent="0.35">
      <c r="C17" s="158" t="s">
        <v>47</v>
      </c>
      <c r="D17" s="186"/>
      <c r="E17" s="186"/>
      <c r="F17" s="187"/>
      <c r="G17" s="220"/>
      <c r="H17" s="220"/>
      <c r="I17" s="220"/>
      <c r="J17" s="220"/>
      <c r="K17" s="190" t="str">
        <f>IFERROR(IF('Allgemeine Angaben'!$H$11=Datengrundlage!$B$7,HLOOKUP('Allgemeine Angaben'!K21,Datengrundlage!$E$22:$N$26,5,0),HLOOKUP('Allgemeine Angaben'!K21,Datengrundlage!$E$22:$N$26,5,0)),"")</f>
        <v/>
      </c>
      <c r="L17" s="221"/>
      <c r="M17" s="109"/>
      <c r="N17" s="98"/>
    </row>
    <row r="18" spans="3:14" ht="14.5" x14ac:dyDescent="0.35">
      <c r="M18" s="110"/>
    </row>
    <row r="19" spans="3:14" ht="14.5" x14ac:dyDescent="0.35">
      <c r="C19" s="18" t="s">
        <v>52</v>
      </c>
      <c r="D19" s="19"/>
      <c r="E19" s="19"/>
      <c r="F19" s="19"/>
      <c r="G19" s="19"/>
      <c r="H19" s="19"/>
      <c r="I19" s="19"/>
      <c r="J19" s="19"/>
      <c r="K19" s="19"/>
      <c r="L19" s="19"/>
      <c r="M19" s="107" t="s">
        <v>181</v>
      </c>
    </row>
    <row r="20" spans="3:14" ht="18" customHeight="1" x14ac:dyDescent="0.35">
      <c r="C20" s="34" t="s">
        <v>59</v>
      </c>
      <c r="D20" s="35"/>
      <c r="E20" s="35"/>
      <c r="F20" s="35"/>
      <c r="G20" s="35"/>
      <c r="H20" s="35"/>
      <c r="I20" s="36"/>
      <c r="J20" s="36"/>
      <c r="K20" s="36"/>
      <c r="L20" s="36"/>
      <c r="M20" s="111"/>
    </row>
    <row r="21" spans="3:14" ht="14.5" x14ac:dyDescent="0.35">
      <c r="C21" s="199" t="s">
        <v>61</v>
      </c>
      <c r="D21" s="194"/>
      <c r="E21" s="194"/>
      <c r="F21" s="194"/>
      <c r="G21" s="194"/>
      <c r="H21" s="195"/>
      <c r="J21" s="37"/>
      <c r="K21" s="37"/>
      <c r="L21" s="116"/>
      <c r="M21" s="109"/>
      <c r="N21" s="98"/>
    </row>
    <row r="22" spans="3:14" ht="10.5" customHeight="1" x14ac:dyDescent="0.35">
      <c r="C22" s="39"/>
      <c r="D22" s="37"/>
      <c r="E22" s="37"/>
      <c r="F22" s="37"/>
      <c r="G22" s="37"/>
      <c r="H22" s="37"/>
      <c r="J22" s="37"/>
      <c r="K22" s="37"/>
      <c r="L22" s="37"/>
      <c r="M22" s="110"/>
    </row>
    <row r="23" spans="3:14" ht="18" customHeight="1" x14ac:dyDescent="0.35">
      <c r="C23" s="34" t="s">
        <v>88</v>
      </c>
      <c r="D23" s="35"/>
      <c r="E23" s="35"/>
      <c r="F23" s="35"/>
      <c r="G23" s="35"/>
      <c r="H23" s="35"/>
      <c r="I23" s="36"/>
      <c r="J23" s="36"/>
      <c r="K23" s="36"/>
      <c r="L23" s="36"/>
      <c r="M23" s="111"/>
    </row>
    <row r="24" spans="3:14" ht="14.5" x14ac:dyDescent="0.35">
      <c r="C24" s="196" t="s">
        <v>62</v>
      </c>
      <c r="D24" s="205"/>
      <c r="E24" s="205"/>
      <c r="F24" s="205"/>
      <c r="G24" s="205"/>
      <c r="H24" s="206"/>
      <c r="J24" s="37"/>
      <c r="K24" s="37"/>
      <c r="L24" s="116"/>
      <c r="M24" s="109"/>
      <c r="N24" s="98"/>
    </row>
    <row r="25" spans="3:14" ht="14.5" x14ac:dyDescent="0.35">
      <c r="C25" s="196" t="s">
        <v>63</v>
      </c>
      <c r="D25" s="205"/>
      <c r="E25" s="205"/>
      <c r="F25" s="205"/>
      <c r="G25" s="205"/>
      <c r="H25" s="206"/>
      <c r="J25" s="37"/>
      <c r="K25" s="37"/>
      <c r="L25" s="116"/>
      <c r="M25" s="109"/>
      <c r="N25" s="98"/>
    </row>
    <row r="26" spans="3:14" ht="14.5" x14ac:dyDescent="0.35">
      <c r="C26" s="196" t="str">
        <f>IF('Allgemeine Angaben'!$K$19=2018,"Weicht die Berechnung der Kostenschätzung von den §§12-18 BVergG 2018 ab?","Weicht die Berechnung der Kostenschätzung von den §§12-17 BVergG 2006 ab?")</f>
        <v>Weicht die Berechnung der Kostenschätzung von den §§12-17 BVergG 2006 ab?</v>
      </c>
      <c r="D26" s="205"/>
      <c r="E26" s="205"/>
      <c r="F26" s="205"/>
      <c r="G26" s="205"/>
      <c r="H26" s="206"/>
      <c r="J26" s="37"/>
      <c r="K26" s="37"/>
      <c r="L26" s="116"/>
      <c r="M26" s="109"/>
      <c r="N26" s="98"/>
    </row>
    <row r="27" spans="3:14" ht="14.5" x14ac:dyDescent="0.35">
      <c r="C27" s="196" t="str">
        <f>IF('Allgemeine Angaben'!$K$19=2018,"Wurden durch eine unrichtige Kostenschätzung Schwellenwerte unter- oder überschritten? (§12 BVergG 2018)","Wurden durch eine unrichtige Kostenschätzung Schwellenwerte unter- oder überschritten? (§12 BVergG 2006)")</f>
        <v>Wurden durch eine unrichtige Kostenschätzung Schwellenwerte unter- oder überschritten? (§12 BVergG 2006)</v>
      </c>
      <c r="D27" s="205"/>
      <c r="E27" s="205"/>
      <c r="F27" s="205"/>
      <c r="G27" s="205"/>
      <c r="H27" s="206"/>
      <c r="J27" s="99"/>
      <c r="K27" s="37"/>
      <c r="L27" s="116"/>
      <c r="M27" s="109"/>
      <c r="N27" s="98"/>
    </row>
    <row r="28" spans="3:14" ht="10.5" customHeight="1" x14ac:dyDescent="0.35">
      <c r="C28" s="39"/>
      <c r="D28" s="37"/>
      <c r="E28" s="37"/>
      <c r="F28" s="37"/>
      <c r="G28" s="37"/>
      <c r="H28" s="37"/>
      <c r="J28" s="37"/>
      <c r="K28" s="37"/>
      <c r="L28" s="110"/>
      <c r="M28" s="37"/>
    </row>
    <row r="29" spans="3:14" ht="10.5" customHeight="1" x14ac:dyDescent="0.35">
      <c r="C29" s="43"/>
      <c r="K29" s="37"/>
      <c r="L29" s="37"/>
      <c r="M29" s="37"/>
    </row>
    <row r="30" spans="3:14" ht="14.5" x14ac:dyDescent="0.35">
      <c r="C30" s="18" t="s">
        <v>53</v>
      </c>
      <c r="D30" s="19"/>
      <c r="E30" s="19"/>
      <c r="F30" s="19"/>
      <c r="G30" s="19"/>
      <c r="H30" s="19"/>
      <c r="I30" s="19"/>
      <c r="J30" s="19"/>
      <c r="K30" s="19"/>
      <c r="L30" s="19"/>
      <c r="M30" s="107" t="s">
        <v>181</v>
      </c>
    </row>
    <row r="31" spans="3:14" ht="18" customHeight="1" x14ac:dyDescent="0.35">
      <c r="C31" s="34" t="s">
        <v>89</v>
      </c>
      <c r="D31" s="100"/>
      <c r="E31" s="100"/>
      <c r="F31" s="100"/>
      <c r="G31" s="100"/>
      <c r="H31" s="100"/>
      <c r="I31" s="43"/>
      <c r="J31" s="43"/>
      <c r="K31" s="43"/>
      <c r="L31" s="115"/>
      <c r="M31" s="37"/>
    </row>
    <row r="32" spans="3:14" ht="14.25" customHeight="1" x14ac:dyDescent="0.35">
      <c r="C32" s="196" t="s">
        <v>64</v>
      </c>
      <c r="D32" s="205"/>
      <c r="E32" s="205"/>
      <c r="F32" s="205"/>
      <c r="G32" s="205"/>
      <c r="H32" s="206"/>
      <c r="I32" s="37"/>
      <c r="J32" s="37"/>
      <c r="K32" s="37"/>
      <c r="L32" s="116"/>
      <c r="M32" s="109"/>
    </row>
    <row r="33" spans="3:13" ht="14.5" x14ac:dyDescent="0.35">
      <c r="C33" s="196" t="s">
        <v>244</v>
      </c>
      <c r="D33" s="205"/>
      <c r="E33" s="205"/>
      <c r="F33" s="205"/>
      <c r="G33" s="205"/>
      <c r="H33" s="206"/>
      <c r="I33" s="37"/>
      <c r="J33" s="37"/>
      <c r="K33" s="37"/>
      <c r="L33" s="116"/>
      <c r="M33" s="109"/>
    </row>
    <row r="34" spans="3:13" ht="14.5" x14ac:dyDescent="0.35">
      <c r="C34" s="196" t="s">
        <v>60</v>
      </c>
      <c r="D34" s="205"/>
      <c r="E34" s="205"/>
      <c r="F34" s="205"/>
      <c r="G34" s="205"/>
      <c r="H34" s="206"/>
      <c r="I34" s="37"/>
      <c r="J34" s="37"/>
      <c r="K34" s="37"/>
      <c r="L34" s="116"/>
      <c r="M34" s="109"/>
    </row>
    <row r="35" spans="3:13" ht="15" customHeight="1" x14ac:dyDescent="0.35">
      <c r="C35" s="218" t="str">
        <f>IF(L34="Ja","Wenn ja, wurde die Friständerung in geeigneter Form durchgeführt?","")</f>
        <v/>
      </c>
      <c r="D35" s="219"/>
      <c r="E35" s="219"/>
      <c r="F35" s="219"/>
      <c r="G35" s="219"/>
      <c r="H35" s="219"/>
      <c r="I35" s="37"/>
      <c r="J35" s="37"/>
      <c r="K35" s="37"/>
      <c r="L35" s="113"/>
      <c r="M35" s="37"/>
    </row>
    <row r="36" spans="3:13" ht="10.5" customHeight="1" x14ac:dyDescent="0.35">
      <c r="M36" s="37"/>
    </row>
    <row r="37" spans="3:13" ht="14.5" x14ac:dyDescent="0.35">
      <c r="C37" s="18" t="s">
        <v>54</v>
      </c>
      <c r="D37" s="19"/>
      <c r="E37" s="19"/>
      <c r="F37" s="19"/>
      <c r="G37" s="19"/>
      <c r="H37" s="19"/>
      <c r="I37" s="19"/>
      <c r="J37" s="19"/>
      <c r="K37" s="19"/>
      <c r="L37" s="19"/>
      <c r="M37" s="107" t="s">
        <v>181</v>
      </c>
    </row>
    <row r="38" spans="3:13" ht="18" customHeight="1" x14ac:dyDescent="0.35">
      <c r="C38" s="34" t="s">
        <v>87</v>
      </c>
      <c r="D38" s="100"/>
      <c r="E38" s="100"/>
      <c r="F38" s="100"/>
      <c r="G38" s="100"/>
      <c r="H38" s="100"/>
      <c r="I38" s="101"/>
      <c r="J38" s="101"/>
      <c r="K38" s="101"/>
      <c r="L38" s="101"/>
      <c r="M38" s="111"/>
    </row>
    <row r="39" spans="3:13" ht="14.5" x14ac:dyDescent="0.35">
      <c r="C39" s="196" t="s">
        <v>79</v>
      </c>
      <c r="D39" s="205"/>
      <c r="E39" s="205"/>
      <c r="F39" s="205"/>
      <c r="G39" s="205"/>
      <c r="H39" s="206"/>
      <c r="L39" s="116"/>
      <c r="M39" s="109"/>
    </row>
    <row r="40" spans="3:13" ht="14.5" x14ac:dyDescent="0.35">
      <c r="C40" s="196" t="s">
        <v>80</v>
      </c>
      <c r="D40" s="205"/>
      <c r="E40" s="205"/>
      <c r="F40" s="205"/>
      <c r="G40" s="205"/>
      <c r="H40" s="206"/>
      <c r="L40" s="116"/>
      <c r="M40" s="109"/>
    </row>
    <row r="41" spans="3:13" ht="14.5" x14ac:dyDescent="0.35">
      <c r="C41" s="196" t="s">
        <v>225</v>
      </c>
      <c r="D41" s="205"/>
      <c r="E41" s="205"/>
      <c r="F41" s="205"/>
      <c r="G41" s="205"/>
      <c r="H41" s="206"/>
      <c r="L41" s="116"/>
      <c r="M41" s="109"/>
    </row>
    <row r="42" spans="3:13" ht="42" customHeight="1" x14ac:dyDescent="0.35">
      <c r="D42" s="196" t="s">
        <v>81</v>
      </c>
      <c r="E42" s="205"/>
      <c r="F42" s="205"/>
      <c r="G42" s="205"/>
      <c r="H42" s="206"/>
      <c r="I42" s="37"/>
      <c r="J42" s="216"/>
      <c r="K42" s="217"/>
      <c r="L42" s="217"/>
      <c r="M42" s="109"/>
    </row>
    <row r="43" spans="3:13" ht="14.5" x14ac:dyDescent="0.35">
      <c r="D43" s="196" t="s">
        <v>82</v>
      </c>
      <c r="E43" s="205"/>
      <c r="F43" s="205"/>
      <c r="G43" s="205"/>
      <c r="H43" s="206"/>
      <c r="L43" s="116"/>
      <c r="M43" s="109"/>
    </row>
    <row r="44" spans="3:13" ht="14.5" x14ac:dyDescent="0.35">
      <c r="C44" s="196" t="s">
        <v>226</v>
      </c>
      <c r="D44" s="205"/>
      <c r="E44" s="205"/>
      <c r="F44" s="205"/>
      <c r="G44" s="205"/>
      <c r="H44" s="206"/>
      <c r="L44" s="116"/>
      <c r="M44" s="109"/>
    </row>
    <row r="45" spans="3:13" ht="42" customHeight="1" x14ac:dyDescent="0.35">
      <c r="D45" s="196" t="s">
        <v>81</v>
      </c>
      <c r="E45" s="205"/>
      <c r="F45" s="205"/>
      <c r="G45" s="205"/>
      <c r="H45" s="206"/>
      <c r="J45" s="216"/>
      <c r="K45" s="217"/>
      <c r="L45" s="217"/>
      <c r="M45" s="109"/>
    </row>
    <row r="46" spans="3:13" ht="14.5" x14ac:dyDescent="0.35">
      <c r="D46" s="196" t="s">
        <v>83</v>
      </c>
      <c r="E46" s="205"/>
      <c r="F46" s="205"/>
      <c r="G46" s="205"/>
      <c r="H46" s="206"/>
      <c r="L46" s="116"/>
      <c r="M46" s="109"/>
    </row>
    <row r="47" spans="3:13" ht="14.5" x14ac:dyDescent="0.35">
      <c r="C47" s="196" t="s">
        <v>227</v>
      </c>
      <c r="D47" s="205"/>
      <c r="E47" s="205"/>
      <c r="F47" s="205"/>
      <c r="G47" s="205"/>
      <c r="H47" s="206"/>
      <c r="L47" s="116"/>
      <c r="M47" s="109"/>
    </row>
    <row r="48" spans="3:13" ht="42" customHeight="1" x14ac:dyDescent="0.35">
      <c r="D48" s="196" t="s">
        <v>81</v>
      </c>
      <c r="E48" s="205"/>
      <c r="F48" s="205"/>
      <c r="G48" s="205"/>
      <c r="H48" s="206"/>
      <c r="J48" s="216"/>
      <c r="K48" s="217"/>
      <c r="L48" s="217"/>
      <c r="M48" s="109"/>
    </row>
    <row r="49" spans="3:15" ht="14.5" x14ac:dyDescent="0.35">
      <c r="D49" s="196" t="s">
        <v>84</v>
      </c>
      <c r="E49" s="205"/>
      <c r="F49" s="205"/>
      <c r="G49" s="205"/>
      <c r="H49" s="206"/>
      <c r="L49" s="116"/>
      <c r="M49" s="109"/>
    </row>
    <row r="50" spans="3:15" ht="10.5" customHeight="1" x14ac:dyDescent="0.35">
      <c r="M50" s="110"/>
    </row>
    <row r="51" spans="3:15" ht="14.5" x14ac:dyDescent="0.35">
      <c r="C51" s="34" t="s">
        <v>90</v>
      </c>
      <c r="D51" s="100"/>
      <c r="E51" s="100"/>
      <c r="F51" s="100"/>
      <c r="G51" s="100"/>
      <c r="H51" s="100"/>
      <c r="I51" s="101"/>
      <c r="J51" s="101"/>
      <c r="K51" s="101"/>
      <c r="L51" s="101"/>
      <c r="M51" s="111"/>
    </row>
    <row r="52" spans="3:15" ht="14.5" x14ac:dyDescent="0.35">
      <c r="C52" s="196" t="s">
        <v>85</v>
      </c>
      <c r="D52" s="205"/>
      <c r="E52" s="205"/>
      <c r="F52" s="205"/>
      <c r="G52" s="205"/>
      <c r="H52" s="206"/>
      <c r="L52" s="116"/>
      <c r="M52" s="109"/>
    </row>
    <row r="53" spans="3:15" ht="14.5" x14ac:dyDescent="0.35">
      <c r="C53" s="196" t="s">
        <v>219</v>
      </c>
      <c r="D53" s="205"/>
      <c r="E53" s="205"/>
      <c r="F53" s="205"/>
      <c r="G53" s="205"/>
      <c r="H53" s="206"/>
      <c r="L53" s="116"/>
      <c r="M53" s="109"/>
    </row>
    <row r="54" spans="3:15" ht="14.5" x14ac:dyDescent="0.35">
      <c r="C54" s="196" t="s">
        <v>86</v>
      </c>
      <c r="D54" s="205"/>
      <c r="E54" s="205"/>
      <c r="F54" s="205"/>
      <c r="G54" s="205"/>
      <c r="H54" s="206"/>
      <c r="L54" s="116"/>
      <c r="M54" s="109"/>
    </row>
    <row r="55" spans="3:15" ht="9" customHeight="1" x14ac:dyDescent="0.35">
      <c r="M55" s="110"/>
    </row>
    <row r="56" spans="3:15" ht="14.5" x14ac:dyDescent="0.35">
      <c r="C56" s="34" t="s">
        <v>91</v>
      </c>
      <c r="D56" s="100"/>
      <c r="E56" s="100"/>
      <c r="F56" s="100"/>
      <c r="G56" s="100"/>
      <c r="H56" s="100"/>
      <c r="I56" s="101"/>
      <c r="J56" s="101"/>
      <c r="K56" s="101"/>
      <c r="L56" s="101"/>
      <c r="M56" s="111"/>
    </row>
    <row r="57" spans="3:15" ht="14.5" x14ac:dyDescent="0.35">
      <c r="C57" s="196" t="str">
        <f>IF('Allgemeine Angaben'!$K$19=2018,"Wurden die Auswahlkriterien nach den Regeln des BVergG 2018 bekanntgegeben?","Wurden die Auswahlkriterien nach den Regeln des BVergG 2006 bekanntgegeben?")</f>
        <v>Wurden die Auswahlkriterien nach den Regeln des BVergG 2006 bekanntgegeben?</v>
      </c>
      <c r="D57" s="205"/>
      <c r="E57" s="205"/>
      <c r="F57" s="205"/>
      <c r="G57" s="205"/>
      <c r="H57" s="206"/>
      <c r="L57" s="116"/>
      <c r="M57" s="109"/>
    </row>
    <row r="58" spans="3:15" ht="14.5" x14ac:dyDescent="0.35">
      <c r="C58" s="196" t="s">
        <v>92</v>
      </c>
      <c r="D58" s="205"/>
      <c r="E58" s="205"/>
      <c r="F58" s="205"/>
      <c r="G58" s="205"/>
      <c r="H58" s="206"/>
      <c r="L58" s="116"/>
      <c r="M58" s="109"/>
    </row>
    <row r="59" spans="3:15" ht="14.5" x14ac:dyDescent="0.35">
      <c r="C59" s="196" t="s">
        <v>228</v>
      </c>
      <c r="D59" s="205"/>
      <c r="E59" s="205"/>
      <c r="F59" s="205"/>
      <c r="G59" s="205"/>
      <c r="H59" s="206"/>
      <c r="L59" s="116"/>
      <c r="M59" s="109"/>
    </row>
    <row r="60" spans="3:15" ht="14.5" x14ac:dyDescent="0.35">
      <c r="C60" s="196" t="s">
        <v>93</v>
      </c>
      <c r="D60" s="205"/>
      <c r="E60" s="205"/>
      <c r="F60" s="205"/>
      <c r="G60" s="205"/>
      <c r="H60" s="206"/>
      <c r="L60" s="116"/>
      <c r="M60" s="109"/>
    </row>
    <row r="61" spans="3:15" ht="10.5" customHeight="1" x14ac:dyDescent="0.35">
      <c r="M61" s="110"/>
    </row>
    <row r="62" spans="3:15" ht="14.5" x14ac:dyDescent="0.35">
      <c r="C62" s="34" t="s">
        <v>237</v>
      </c>
      <c r="D62" s="100"/>
      <c r="E62" s="100"/>
      <c r="F62" s="100"/>
      <c r="G62" s="100"/>
      <c r="H62" s="100"/>
      <c r="I62" s="101"/>
      <c r="J62" s="101"/>
      <c r="K62" s="101"/>
      <c r="L62" s="101"/>
      <c r="M62" s="111"/>
    </row>
    <row r="63" spans="3:15" ht="14.5" x14ac:dyDescent="0.35">
      <c r="C63" s="196" t="s">
        <v>95</v>
      </c>
      <c r="D63" s="205"/>
      <c r="E63" s="205"/>
      <c r="F63" s="205"/>
      <c r="G63" s="205"/>
      <c r="H63" s="206"/>
      <c r="L63" s="116"/>
      <c r="M63" s="109"/>
      <c r="N63" s="102"/>
      <c r="O63" s="103"/>
    </row>
    <row r="64" spans="3:15" ht="30.75" customHeight="1" x14ac:dyDescent="0.35">
      <c r="C64" s="207" t="str">
        <f>IF('Allgemeine Angaben'!$K$19=2018,"Hat die Angebotsöffnung entsprechend der Regelungen des BVergG 2018 stattgefunden? (nicht zwingend vorzunehmen: vgl. §133 Abs. 4 BVergG 2018)","Hat die Angebotsöffnung entsprechend der Regelungen des BVergG 2006 stattgefunden? (nicht zwingend vorzunehmen: vgl. §§118 und 121 Abs. 4 BVergG 2006)")</f>
        <v>Hat die Angebotsöffnung entsprechend der Regelungen des BVergG 2006 stattgefunden? (nicht zwingend vorzunehmen: vgl. §§118 und 121 Abs. 4 BVergG 2006)</v>
      </c>
      <c r="D64" s="208"/>
      <c r="E64" s="208"/>
      <c r="F64" s="208"/>
      <c r="G64" s="208"/>
      <c r="H64" s="209"/>
      <c r="L64" s="116"/>
      <c r="M64" s="109"/>
    </row>
    <row r="65" spans="3:13" ht="14.25" customHeight="1" x14ac:dyDescent="0.35">
      <c r="C65" s="207" t="str">
        <f>IF('Allgemeine Angaben'!$K$19=2018,"Wurden alle Entscheidungen entsprechend dem BVergG 2018 durchgeführt und dokumentiert (bspw. Ausschluss von Bietern und Bieterinnen?)","Wurden alle Entscheidungen entsprechend dem BVergG 2006 durchgeführt und dokumentiert (bspw. Ausschluss von Bietern und Bieterinnen?)")</f>
        <v>Wurden alle Entscheidungen entsprechend dem BVergG 2006 durchgeführt und dokumentiert (bspw. Ausschluss von Bietern und Bieterinnen?)</v>
      </c>
      <c r="D65" s="208"/>
      <c r="E65" s="208"/>
      <c r="F65" s="208"/>
      <c r="G65" s="208"/>
      <c r="H65" s="209"/>
      <c r="L65" s="116"/>
      <c r="M65" s="109"/>
    </row>
    <row r="66" spans="3:13" ht="25" customHeight="1" x14ac:dyDescent="0.35">
      <c r="C66" s="207" t="s">
        <v>230</v>
      </c>
      <c r="D66" s="208"/>
      <c r="E66" s="208"/>
      <c r="F66" s="208"/>
      <c r="G66" s="208"/>
      <c r="H66" s="209"/>
      <c r="L66" s="116"/>
      <c r="M66" s="109"/>
    </row>
    <row r="67" spans="3:13" ht="10.5" customHeight="1" x14ac:dyDescent="0.35">
      <c r="M67" s="110"/>
    </row>
    <row r="68" spans="3:13" ht="14.5" x14ac:dyDescent="0.35">
      <c r="C68" s="34" t="s">
        <v>96</v>
      </c>
      <c r="D68" s="100"/>
      <c r="E68" s="100"/>
      <c r="F68" s="100"/>
      <c r="G68" s="100"/>
      <c r="H68" s="100"/>
      <c r="I68" s="101"/>
      <c r="J68" s="101"/>
      <c r="K68" s="101"/>
      <c r="L68" s="112"/>
      <c r="M68" s="37"/>
    </row>
    <row r="69" spans="3:13" ht="14.5" x14ac:dyDescent="0.35">
      <c r="C69" s="196" t="s">
        <v>97</v>
      </c>
      <c r="D69" s="205"/>
      <c r="E69" s="205"/>
      <c r="F69" s="205"/>
      <c r="G69" s="205"/>
      <c r="H69" s="206"/>
      <c r="L69" s="116"/>
      <c r="M69" s="109"/>
    </row>
    <row r="70" spans="3:13" ht="14.5" x14ac:dyDescent="0.35">
      <c r="C70" s="196" t="s">
        <v>231</v>
      </c>
      <c r="D70" s="205"/>
      <c r="E70" s="205"/>
      <c r="F70" s="205"/>
      <c r="G70" s="205"/>
      <c r="H70" s="206"/>
      <c r="L70" s="116"/>
      <c r="M70" s="109"/>
    </row>
    <row r="71" spans="3:13" ht="10.5" customHeight="1" x14ac:dyDescent="0.35">
      <c r="M71" s="110"/>
    </row>
    <row r="72" spans="3:13" ht="14.5" x14ac:dyDescent="0.35">
      <c r="C72" s="18" t="s">
        <v>55</v>
      </c>
      <c r="D72" s="19"/>
      <c r="E72" s="19"/>
      <c r="F72" s="19"/>
      <c r="G72" s="19"/>
      <c r="H72" s="19"/>
      <c r="I72" s="19"/>
      <c r="J72" s="19"/>
      <c r="K72" s="19"/>
      <c r="L72" s="19"/>
      <c r="M72" s="107" t="s">
        <v>181</v>
      </c>
    </row>
    <row r="73" spans="3:13" ht="14.5" x14ac:dyDescent="0.35">
      <c r="C73" s="196" t="s">
        <v>98</v>
      </c>
      <c r="D73" s="205"/>
      <c r="E73" s="205"/>
      <c r="F73" s="205"/>
      <c r="G73" s="205"/>
      <c r="H73" s="206"/>
      <c r="L73" s="116"/>
      <c r="M73" s="109"/>
    </row>
    <row r="74" spans="3:13" ht="14.5" x14ac:dyDescent="0.35">
      <c r="C74" s="196" t="s">
        <v>240</v>
      </c>
      <c r="D74" s="205"/>
      <c r="E74" s="205"/>
      <c r="F74" s="205"/>
      <c r="G74" s="205"/>
      <c r="H74" s="206"/>
      <c r="L74" s="116"/>
      <c r="M74" s="109"/>
    </row>
    <row r="75" spans="3:13" ht="14.5" x14ac:dyDescent="0.35">
      <c r="C75" s="196" t="s">
        <v>100</v>
      </c>
      <c r="D75" s="205"/>
      <c r="E75" s="205"/>
      <c r="F75" s="205"/>
      <c r="G75" s="205"/>
      <c r="H75" s="206"/>
      <c r="L75" s="116"/>
      <c r="M75" s="109"/>
    </row>
    <row r="76" spans="3:13" ht="14.5" x14ac:dyDescent="0.35">
      <c r="C76" s="196" t="s">
        <v>101</v>
      </c>
      <c r="D76" s="205"/>
      <c r="E76" s="205"/>
      <c r="F76" s="205"/>
      <c r="G76" s="205"/>
      <c r="H76" s="206"/>
      <c r="L76" s="116"/>
      <c r="M76" s="109"/>
    </row>
    <row r="77" spans="3:13" ht="14.5" x14ac:dyDescent="0.35">
      <c r="C77" s="196" t="s">
        <v>102</v>
      </c>
      <c r="D77" s="205"/>
      <c r="E77" s="205"/>
      <c r="F77" s="205"/>
      <c r="G77" s="205"/>
      <c r="H77" s="206"/>
      <c r="L77" s="116"/>
      <c r="M77" s="109"/>
    </row>
    <row r="78" spans="3:13" ht="10.5" customHeight="1" x14ac:dyDescent="0.35">
      <c r="C78" s="43"/>
      <c r="M78" s="110"/>
    </row>
    <row r="79" spans="3:13" ht="14.5" x14ac:dyDescent="0.35">
      <c r="C79" s="18" t="s">
        <v>56</v>
      </c>
      <c r="D79" s="19"/>
      <c r="E79" s="19"/>
      <c r="F79" s="19"/>
      <c r="G79" s="19"/>
      <c r="H79" s="19"/>
      <c r="I79" s="19"/>
      <c r="J79" s="19"/>
      <c r="K79" s="19"/>
      <c r="L79" s="19"/>
      <c r="M79" s="107" t="s">
        <v>181</v>
      </c>
    </row>
    <row r="80" spans="3:13" ht="14.5" x14ac:dyDescent="0.35">
      <c r="C80" s="196" t="s">
        <v>103</v>
      </c>
      <c r="D80" s="205"/>
      <c r="E80" s="205"/>
      <c r="F80" s="205"/>
      <c r="G80" s="205"/>
      <c r="H80" s="206"/>
      <c r="L80" s="116"/>
      <c r="M80" s="109"/>
    </row>
    <row r="81" spans="3:15" ht="14.5" x14ac:dyDescent="0.35">
      <c r="C81" s="196" t="s">
        <v>104</v>
      </c>
      <c r="D81" s="205"/>
      <c r="E81" s="205"/>
      <c r="F81" s="205"/>
      <c r="G81" s="205"/>
      <c r="H81" s="206"/>
      <c r="L81" s="116"/>
      <c r="M81" s="109"/>
    </row>
    <row r="82" spans="3:15" ht="14.5" x14ac:dyDescent="0.35">
      <c r="C82" s="39"/>
      <c r="D82" s="82"/>
      <c r="E82" s="82"/>
      <c r="F82" s="82"/>
      <c r="G82" s="82"/>
      <c r="H82" s="82"/>
      <c r="J82" s="37"/>
      <c r="K82" s="37"/>
      <c r="L82" s="33"/>
      <c r="M82" s="113"/>
      <c r="O82" s="80"/>
    </row>
    <row r="83" spans="3:15" ht="14.5" x14ac:dyDescent="0.35">
      <c r="C83" s="18" t="s">
        <v>57</v>
      </c>
      <c r="D83" s="19"/>
      <c r="E83" s="19"/>
      <c r="F83" s="19"/>
      <c r="G83" s="19"/>
      <c r="H83" s="19"/>
      <c r="I83" s="19"/>
      <c r="J83" s="19"/>
      <c r="K83" s="19"/>
      <c r="L83" s="19"/>
      <c r="M83" s="107" t="s">
        <v>181</v>
      </c>
    </row>
    <row r="84" spans="3:15" ht="14.5" x14ac:dyDescent="0.35">
      <c r="C84" s="104" t="s">
        <v>105</v>
      </c>
      <c r="L84" s="111"/>
      <c r="M84" s="37"/>
    </row>
    <row r="85" spans="3:15" ht="14.5" x14ac:dyDescent="0.35">
      <c r="C85" s="196" t="s">
        <v>178</v>
      </c>
      <c r="D85" s="205"/>
      <c r="E85" s="205"/>
      <c r="F85" s="205"/>
      <c r="G85" s="205"/>
      <c r="H85" s="206"/>
      <c r="L85" s="116"/>
      <c r="M85" s="109"/>
    </row>
    <row r="86" spans="3:15" ht="14.5" x14ac:dyDescent="0.35">
      <c r="C86" s="196" t="s">
        <v>106</v>
      </c>
      <c r="D86" s="205"/>
      <c r="E86" s="205"/>
      <c r="F86" s="205"/>
      <c r="G86" s="205"/>
      <c r="H86" s="206"/>
      <c r="L86" s="116"/>
      <c r="M86" s="109"/>
    </row>
    <row r="87" spans="3:15" ht="14.5" x14ac:dyDescent="0.35">
      <c r="C87" s="196" t="s">
        <v>107</v>
      </c>
      <c r="D87" s="205"/>
      <c r="E87" s="205"/>
      <c r="F87" s="205"/>
      <c r="G87" s="205"/>
      <c r="H87" s="206"/>
      <c r="L87" s="116"/>
      <c r="M87" s="109"/>
    </row>
    <row r="88" spans="3:15" ht="14.5" x14ac:dyDescent="0.35">
      <c r="C88" s="196" t="s">
        <v>233</v>
      </c>
      <c r="D88" s="205"/>
      <c r="E88" s="205"/>
      <c r="F88" s="205"/>
      <c r="G88" s="205"/>
      <c r="H88" s="206"/>
      <c r="L88" s="117"/>
      <c r="M88" s="109"/>
    </row>
    <row r="89" spans="3:15" ht="14.5" x14ac:dyDescent="0.35">
      <c r="C89" s="196" t="s">
        <v>232</v>
      </c>
      <c r="D89" s="205"/>
      <c r="E89" s="205"/>
      <c r="F89" s="205"/>
      <c r="G89" s="205"/>
      <c r="H89" s="206"/>
      <c r="L89" s="210"/>
      <c r="M89" s="211"/>
    </row>
    <row r="90" spans="3:15" ht="14.5" x14ac:dyDescent="0.35">
      <c r="L90" s="212"/>
      <c r="M90" s="213"/>
    </row>
    <row r="91" spans="3:15" ht="14.5" x14ac:dyDescent="0.35">
      <c r="L91" s="214"/>
      <c r="M91" s="215"/>
    </row>
    <row r="92" spans="3:15" ht="14.5" x14ac:dyDescent="0.35"/>
    <row r="93" spans="3:15" ht="14.5" x14ac:dyDescent="0.35"/>
    <row r="94" spans="3:15" ht="15" customHeight="1" x14ac:dyDescent="0.35"/>
    <row r="95" spans="3:15" ht="14.5" hidden="1" x14ac:dyDescent="0.35"/>
    <row r="96" spans="3:15" ht="14.5" hidden="1" x14ac:dyDescent="0.35"/>
    <row r="97" ht="14.5" hidden="1" x14ac:dyDescent="0.35"/>
    <row r="98" ht="14.5" hidden="1" x14ac:dyDescent="0.35"/>
    <row r="99" ht="14.5" hidden="1" x14ac:dyDescent="0.35"/>
    <row r="100" ht="15" customHeight="1" x14ac:dyDescent="0.35"/>
    <row r="101" ht="15" customHeight="1" x14ac:dyDescent="0.35"/>
    <row r="102" ht="15" customHeight="1" x14ac:dyDescent="0.35"/>
    <row r="103" ht="15" customHeight="1" x14ac:dyDescent="0.35"/>
    <row r="104" ht="15" customHeight="1" x14ac:dyDescent="0.35"/>
    <row r="105" ht="15" customHeight="1" x14ac:dyDescent="0.35"/>
    <row r="106" ht="15" customHeight="1" x14ac:dyDescent="0.35"/>
    <row r="107" ht="15" customHeight="1" x14ac:dyDescent="0.35"/>
    <row r="108" ht="15" customHeight="1" x14ac:dyDescent="0.35"/>
    <row r="109" ht="15" customHeight="1" x14ac:dyDescent="0.35"/>
    <row r="111" ht="15" customHeight="1" x14ac:dyDescent="0.35"/>
    <row r="112" ht="15" customHeight="1" x14ac:dyDescent="0.35"/>
    <row r="113" ht="15" customHeight="1" x14ac:dyDescent="0.35"/>
    <row r="114" ht="15" customHeight="1" x14ac:dyDescent="0.35"/>
    <row r="115" ht="15" customHeight="1" x14ac:dyDescent="0.35"/>
    <row r="116" ht="15" customHeight="1" x14ac:dyDescent="0.35"/>
    <row r="117" ht="15" customHeight="1" x14ac:dyDescent="0.35"/>
  </sheetData>
  <sheetProtection algorithmName="SHA-512" hashValue="dtOdNlnn5q5yI+w7XASADLtna3bzIR5THlbGusRU3TcQbZbQqQLYGUQ+Uu6SLW+D6t47BUaz82TwFIZdkzrXOg==" saltValue="4ek0Dm2FsXK574TZaAalrA==" spinCount="100000" sheet="1" selectLockedCells="1"/>
  <mergeCells count="74">
    <mergeCell ref="C24:H24"/>
    <mergeCell ref="C15:F15"/>
    <mergeCell ref="G13:H13"/>
    <mergeCell ref="I13:J13"/>
    <mergeCell ref="K13:L13"/>
    <mergeCell ref="C14:F14"/>
    <mergeCell ref="G14:H14"/>
    <mergeCell ref="I14:J14"/>
    <mergeCell ref="K14:L14"/>
    <mergeCell ref="G15:H15"/>
    <mergeCell ref="I15:J15"/>
    <mergeCell ref="K15:L15"/>
    <mergeCell ref="C16:F16"/>
    <mergeCell ref="G16:H16"/>
    <mergeCell ref="I16:J16"/>
    <mergeCell ref="K16:L16"/>
    <mergeCell ref="C10:H10"/>
    <mergeCell ref="I10:M10"/>
    <mergeCell ref="C7:H7"/>
    <mergeCell ref="I7:M7"/>
    <mergeCell ref="C9:H9"/>
    <mergeCell ref="I9:M9"/>
    <mergeCell ref="C17:F17"/>
    <mergeCell ref="G17:H17"/>
    <mergeCell ref="I17:J17"/>
    <mergeCell ref="K17:L17"/>
    <mergeCell ref="C21:H21"/>
    <mergeCell ref="D43:H43"/>
    <mergeCell ref="C44:H44"/>
    <mergeCell ref="D45:H45"/>
    <mergeCell ref="J42:L42"/>
    <mergeCell ref="C25:H25"/>
    <mergeCell ref="C26:H26"/>
    <mergeCell ref="C27:H27"/>
    <mergeCell ref="C32:H32"/>
    <mergeCell ref="C33:H33"/>
    <mergeCell ref="C34:H34"/>
    <mergeCell ref="C39:H39"/>
    <mergeCell ref="C40:H40"/>
    <mergeCell ref="C41:H41"/>
    <mergeCell ref="D42:H42"/>
    <mergeCell ref="J45:L45"/>
    <mergeCell ref="C35:H35"/>
    <mergeCell ref="D46:H46"/>
    <mergeCell ref="C64:H64"/>
    <mergeCell ref="D48:H48"/>
    <mergeCell ref="J48:L48"/>
    <mergeCell ref="D49:H49"/>
    <mergeCell ref="C52:H52"/>
    <mergeCell ref="C53:H53"/>
    <mergeCell ref="C54:H54"/>
    <mergeCell ref="C57:H57"/>
    <mergeCell ref="C58:H58"/>
    <mergeCell ref="C59:H59"/>
    <mergeCell ref="C60:H60"/>
    <mergeCell ref="C63:H63"/>
    <mergeCell ref="C47:H47"/>
    <mergeCell ref="C85:H85"/>
    <mergeCell ref="C65:H65"/>
    <mergeCell ref="C66:H66"/>
    <mergeCell ref="C69:H69"/>
    <mergeCell ref="C70:H70"/>
    <mergeCell ref="C73:H73"/>
    <mergeCell ref="C74:H74"/>
    <mergeCell ref="C75:H75"/>
    <mergeCell ref="C76:H76"/>
    <mergeCell ref="C77:H77"/>
    <mergeCell ref="C80:H80"/>
    <mergeCell ref="C81:H81"/>
    <mergeCell ref="C86:H86"/>
    <mergeCell ref="C87:H87"/>
    <mergeCell ref="C88:H88"/>
    <mergeCell ref="C89:H89"/>
    <mergeCell ref="L89:M91"/>
  </mergeCells>
  <conditionalFormatting sqref="C35:H35">
    <cfRule type="expression" dxfId="11" priority="3">
      <formula>$L$34="Ja"</formula>
    </cfRule>
  </conditionalFormatting>
  <conditionalFormatting sqref="L35:M35">
    <cfRule type="expression" dxfId="10" priority="2">
      <formula>$L$34="Ja"</formula>
    </cfRule>
  </conditionalFormatting>
  <conditionalFormatting sqref="M35">
    <cfRule type="expression" dxfId="9" priority="1">
      <formula>$L$34="Ja"</formula>
    </cfRule>
  </conditionalFormatting>
  <dataValidations count="3">
    <dataValidation type="list" allowBlank="1" showInputMessage="1" showErrorMessage="1" sqref="L82" xr:uid="{EF83BDB8-DBDE-4767-BB4E-706BD3381150}">
      <formula1>Ja_Nein</formula1>
    </dataValidation>
    <dataValidation type="list" allowBlank="1" showInputMessage="1" showErrorMessage="1" sqref="L21 L24:L27 L32:L35 L39:L41 L43:L44 L46:L47 L49 L52:L54 L57:L60 L64:L66 L69:L70 L73:L77 L80:L81 L85:L88" xr:uid="{B45CB40F-15D3-4BB2-8BA9-1842A6A40713}">
      <formula1>Ja_Nein_nicht_relevant</formula1>
    </dataValidation>
    <dataValidation type="whole" allowBlank="1" showInputMessage="1" showErrorMessage="1" sqref="L63" xr:uid="{70DA13B8-56BE-4AE0-8FD6-089DD8EAF04E}">
      <formula1>0</formula1>
      <formula2>10000</formula2>
    </dataValidation>
  </dataValidations>
  <pageMargins left="0.23622047244094491" right="0.23622047244094491" top="0.78740157480314965" bottom="0.78740157480314965" header="0.31496062992125984" footer="0.31496062992125984"/>
  <pageSetup paperSize="9" scale="44" orientation="portrait" r:id="rId1"/>
  <headerFooter>
    <oddFooter>&amp;L&amp;9Version 01/2025&amp;R&amp;9&amp;P von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3313E-86E8-4E78-AF53-04A512464E36}">
  <sheetPr codeName="Tabelle14"/>
  <dimension ref="C1:P117"/>
  <sheetViews>
    <sheetView zoomScaleNormal="100" zoomScaleSheetLayoutView="80" workbookViewId="0">
      <selection activeCell="I7" sqref="I7:M7"/>
    </sheetView>
  </sheetViews>
  <sheetFormatPr baseColWidth="10" defaultColWidth="11.453125" defaultRowHeight="15" customHeight="1" zeroHeight="1" x14ac:dyDescent="0.35"/>
  <cols>
    <col min="1" max="1" width="3.1796875" style="59" customWidth="1"/>
    <col min="2" max="2" width="2.453125" style="59" customWidth="1"/>
    <col min="3" max="3" width="4.453125" style="59" customWidth="1"/>
    <col min="4" max="4" width="27.54296875" style="59" customWidth="1"/>
    <col min="5" max="5" width="27.453125" style="59" customWidth="1"/>
    <col min="6" max="6" width="24.54296875" style="59" customWidth="1"/>
    <col min="7" max="7" width="19.453125" style="59" customWidth="1"/>
    <col min="8" max="8" width="20.453125" style="59" customWidth="1"/>
    <col min="9" max="9" width="15.453125" style="59" customWidth="1"/>
    <col min="10" max="10" width="21.1796875" style="59" customWidth="1"/>
    <col min="11" max="11" width="21" style="59" bestFit="1" customWidth="1"/>
    <col min="12" max="12" width="23.54296875" style="59" customWidth="1"/>
    <col min="13" max="13" width="25.54296875" style="59" customWidth="1"/>
    <col min="14" max="14" width="5.54296875" style="59" customWidth="1"/>
    <col min="15" max="15" width="11.453125" style="59" hidden="1" customWidth="1"/>
    <col min="16" max="16" width="8.1796875" style="59" hidden="1" customWidth="1"/>
    <col min="17" max="16384" width="11.453125" style="59"/>
  </cols>
  <sheetData>
    <row r="1" spans="3:16" ht="4.5" customHeight="1" x14ac:dyDescent="0.35"/>
    <row r="2" spans="3:16" ht="24.75" customHeight="1" x14ac:dyDescent="0.35">
      <c r="C2" s="231"/>
      <c r="D2" s="232"/>
      <c r="E2" s="232"/>
      <c r="F2" s="232"/>
      <c r="G2" s="232"/>
      <c r="H2" s="232"/>
      <c r="I2" s="232"/>
      <c r="J2" s="232"/>
      <c r="K2" s="232"/>
      <c r="L2" s="232"/>
      <c r="M2" s="87"/>
      <c r="N2" s="87"/>
      <c r="O2" s="87"/>
      <c r="P2" s="87"/>
    </row>
    <row r="3" spans="3:16" ht="5.25" customHeight="1" x14ac:dyDescent="0.35"/>
    <row r="4" spans="3:16" ht="30.75" customHeight="1" x14ac:dyDescent="0.6">
      <c r="C4" s="31" t="s">
        <v>216</v>
      </c>
      <c r="F4" s="31"/>
      <c r="K4" s="105" t="str">
        <f>HYPERLINK("#'Übersicht Vergabe'!A1","zurück zur Übersicht")</f>
        <v>zurück zur Übersicht</v>
      </c>
    </row>
    <row r="5" spans="3:16" ht="14.5" x14ac:dyDescent="0.35"/>
    <row r="6" spans="3:16" ht="14.5" x14ac:dyDescent="0.35">
      <c r="C6" s="18" t="s">
        <v>42</v>
      </c>
      <c r="D6" s="19"/>
      <c r="E6" s="19"/>
      <c r="F6" s="19"/>
      <c r="G6" s="19"/>
      <c r="H6" s="19"/>
      <c r="I6" s="19"/>
      <c r="J6" s="19"/>
      <c r="K6" s="19"/>
      <c r="L6" s="19"/>
      <c r="M6" s="62"/>
    </row>
    <row r="7" spans="3:16" ht="25.5" customHeight="1" x14ac:dyDescent="0.35">
      <c r="C7" s="158" t="s">
        <v>186</v>
      </c>
      <c r="D7" s="186"/>
      <c r="E7" s="186"/>
      <c r="F7" s="186"/>
      <c r="G7" s="186"/>
      <c r="H7" s="186"/>
      <c r="I7" s="222"/>
      <c r="J7" s="223"/>
      <c r="K7" s="223"/>
      <c r="L7" s="223"/>
      <c r="M7" s="224"/>
    </row>
    <row r="8" spans="3:16" ht="14.5" x14ac:dyDescent="0.35">
      <c r="C8" s="34" t="s">
        <v>171</v>
      </c>
    </row>
    <row r="9" spans="3:16" ht="14.5" hidden="1" x14ac:dyDescent="0.35">
      <c r="C9" s="228" t="s">
        <v>184</v>
      </c>
      <c r="D9" s="197"/>
      <c r="E9" s="197"/>
      <c r="F9" s="197"/>
      <c r="G9" s="197"/>
      <c r="H9" s="198"/>
      <c r="I9" s="229">
        <f>'Übersicht Vergabe'!E16</f>
        <v>0</v>
      </c>
      <c r="J9" s="230"/>
      <c r="K9" s="230"/>
      <c r="L9" s="230"/>
      <c r="M9" s="230"/>
    </row>
    <row r="10" spans="3:16" ht="25.5" customHeight="1" x14ac:dyDescent="0.35">
      <c r="C10" s="228" t="s">
        <v>183</v>
      </c>
      <c r="D10" s="197"/>
      <c r="E10" s="197"/>
      <c r="F10" s="197"/>
      <c r="G10" s="197"/>
      <c r="H10" s="198"/>
      <c r="I10" s="226" t="s">
        <v>75</v>
      </c>
      <c r="J10" s="227"/>
      <c r="K10" s="227"/>
      <c r="L10" s="227"/>
      <c r="M10" s="227"/>
    </row>
    <row r="11" spans="3:16" ht="10.5" customHeight="1" x14ac:dyDescent="0.35"/>
    <row r="12" spans="3:16" ht="14.5" x14ac:dyDescent="0.35">
      <c r="C12" s="18" t="s">
        <v>43</v>
      </c>
      <c r="D12" s="19"/>
      <c r="E12" s="19"/>
      <c r="F12" s="19"/>
      <c r="G12" s="19"/>
      <c r="H12" s="19"/>
      <c r="I12" s="19"/>
      <c r="J12" s="19"/>
      <c r="K12" s="19"/>
      <c r="L12" s="19"/>
      <c r="M12" s="107" t="s">
        <v>181</v>
      </c>
      <c r="N12" s="97"/>
    </row>
    <row r="13" spans="3:16" ht="33.75" customHeight="1" x14ac:dyDescent="0.35">
      <c r="C13" s="32"/>
      <c r="G13" s="233" t="s">
        <v>48</v>
      </c>
      <c r="H13" s="233"/>
      <c r="I13" s="233" t="s">
        <v>49</v>
      </c>
      <c r="J13" s="234"/>
      <c r="K13" s="200" t="s">
        <v>50</v>
      </c>
      <c r="L13" s="225"/>
      <c r="M13" s="108"/>
    </row>
    <row r="14" spans="3:16" ht="14.5" x14ac:dyDescent="0.35">
      <c r="C14" s="158" t="s">
        <v>223</v>
      </c>
      <c r="D14" s="186"/>
      <c r="E14" s="186"/>
      <c r="F14" s="187"/>
      <c r="G14" s="220"/>
      <c r="H14" s="220"/>
      <c r="I14" s="220"/>
      <c r="J14" s="220"/>
      <c r="K14" s="190" t="str">
        <f>IFERROR(HLOOKUP('Allgemeine Angaben'!K21,Datengrundlage!$E$22:$N$26,2,0),"")</f>
        <v/>
      </c>
      <c r="L14" s="221"/>
      <c r="M14" s="109"/>
      <c r="N14" s="98"/>
    </row>
    <row r="15" spans="3:16" ht="14.5" x14ac:dyDescent="0.35">
      <c r="C15" s="158" t="s">
        <v>235</v>
      </c>
      <c r="D15" s="186"/>
      <c r="E15" s="186"/>
      <c r="F15" s="187"/>
      <c r="G15" s="220"/>
      <c r="H15" s="220"/>
      <c r="I15" s="220"/>
      <c r="J15" s="220"/>
      <c r="K15" s="190" t="str">
        <f>IFERROR(IF('Allgemeine Angaben'!$H$11=Datengrundlage!$B$7,HLOOKUP('Allgemeine Angaben'!K21,Datengrundlage!$E$22:$N$26,3,0),HLOOKUP('Allgemeine Angaben'!K21,Datengrundlage!$E$22:$N$26,3,0)),"")</f>
        <v/>
      </c>
      <c r="L15" s="221"/>
      <c r="M15" s="109"/>
      <c r="N15" s="98"/>
    </row>
    <row r="16" spans="3:16" ht="14.5" x14ac:dyDescent="0.35">
      <c r="C16" s="158" t="s">
        <v>46</v>
      </c>
      <c r="D16" s="186"/>
      <c r="E16" s="186"/>
      <c r="F16" s="187"/>
      <c r="G16" s="220"/>
      <c r="H16" s="220"/>
      <c r="I16" s="220"/>
      <c r="J16" s="220"/>
      <c r="K16" s="190" t="str">
        <f>IFERROR(IF('Allgemeine Angaben'!$H$11=Datengrundlage!$B$7,HLOOKUP('Allgemeine Angaben'!K21,Datengrundlage!$E$22:$N$26,4,0),HLOOKUP('Allgemeine Angaben'!K21,Datengrundlage!$E$22:$N$26,4,0)),"")</f>
        <v/>
      </c>
      <c r="L16" s="221"/>
      <c r="M16" s="109"/>
      <c r="N16" s="98"/>
    </row>
    <row r="17" spans="3:14" ht="14.5" x14ac:dyDescent="0.35">
      <c r="C17" s="158" t="s">
        <v>47</v>
      </c>
      <c r="D17" s="186"/>
      <c r="E17" s="186"/>
      <c r="F17" s="187"/>
      <c r="G17" s="220"/>
      <c r="H17" s="220"/>
      <c r="I17" s="220"/>
      <c r="J17" s="220"/>
      <c r="K17" s="190" t="str">
        <f>IFERROR(IF('Allgemeine Angaben'!$H$11=Datengrundlage!$B$7,HLOOKUP('Allgemeine Angaben'!K21,Datengrundlage!$E$22:$N$26,5,0),HLOOKUP('Allgemeine Angaben'!K21,Datengrundlage!$E$22:$N$26,5,0)),"")</f>
        <v/>
      </c>
      <c r="L17" s="221"/>
      <c r="M17" s="109"/>
      <c r="N17" s="98"/>
    </row>
    <row r="18" spans="3:14" ht="14.5" x14ac:dyDescent="0.35">
      <c r="M18" s="110"/>
    </row>
    <row r="19" spans="3:14" ht="14.5" x14ac:dyDescent="0.35">
      <c r="C19" s="18" t="s">
        <v>52</v>
      </c>
      <c r="D19" s="19"/>
      <c r="E19" s="19"/>
      <c r="F19" s="19"/>
      <c r="G19" s="19"/>
      <c r="H19" s="19"/>
      <c r="I19" s="19"/>
      <c r="J19" s="19"/>
      <c r="K19" s="19"/>
      <c r="L19" s="19"/>
      <c r="M19" s="107" t="s">
        <v>181</v>
      </c>
    </row>
    <row r="20" spans="3:14" ht="18" customHeight="1" x14ac:dyDescent="0.35">
      <c r="C20" s="34" t="s">
        <v>59</v>
      </c>
      <c r="D20" s="35"/>
      <c r="E20" s="35"/>
      <c r="F20" s="35"/>
      <c r="G20" s="35"/>
      <c r="H20" s="35"/>
      <c r="I20" s="36"/>
      <c r="J20" s="36"/>
      <c r="K20" s="36"/>
      <c r="L20" s="36"/>
      <c r="M20" s="111"/>
    </row>
    <row r="21" spans="3:14" ht="14.5" x14ac:dyDescent="0.35">
      <c r="C21" s="199" t="s">
        <v>61</v>
      </c>
      <c r="D21" s="194"/>
      <c r="E21" s="194"/>
      <c r="F21" s="194"/>
      <c r="G21" s="194"/>
      <c r="H21" s="195"/>
      <c r="J21" s="37"/>
      <c r="K21" s="37"/>
      <c r="L21" s="116"/>
      <c r="M21" s="109"/>
      <c r="N21" s="98"/>
    </row>
    <row r="22" spans="3:14" ht="10.5" customHeight="1" x14ac:dyDescent="0.35">
      <c r="C22" s="39"/>
      <c r="D22" s="37"/>
      <c r="E22" s="37"/>
      <c r="F22" s="37"/>
      <c r="G22" s="37"/>
      <c r="H22" s="37"/>
      <c r="J22" s="37"/>
      <c r="K22" s="37"/>
      <c r="L22" s="37"/>
      <c r="M22" s="110"/>
    </row>
    <row r="23" spans="3:14" ht="18" customHeight="1" x14ac:dyDescent="0.35">
      <c r="C23" s="34" t="s">
        <v>88</v>
      </c>
      <c r="D23" s="35"/>
      <c r="E23" s="35"/>
      <c r="F23" s="35"/>
      <c r="G23" s="35"/>
      <c r="H23" s="35"/>
      <c r="I23" s="36"/>
      <c r="J23" s="36"/>
      <c r="K23" s="36"/>
      <c r="L23" s="114"/>
      <c r="M23" s="37"/>
    </row>
    <row r="24" spans="3:14" ht="14.5" x14ac:dyDescent="0.35">
      <c r="C24" s="196" t="s">
        <v>62</v>
      </c>
      <c r="D24" s="205"/>
      <c r="E24" s="205"/>
      <c r="F24" s="205"/>
      <c r="G24" s="205"/>
      <c r="H24" s="206"/>
      <c r="J24" s="37"/>
      <c r="K24" s="37"/>
      <c r="L24" s="116"/>
      <c r="M24" s="109"/>
      <c r="N24" s="98"/>
    </row>
    <row r="25" spans="3:14" ht="14.5" x14ac:dyDescent="0.35">
      <c r="C25" s="196" t="s">
        <v>63</v>
      </c>
      <c r="D25" s="205"/>
      <c r="E25" s="205"/>
      <c r="F25" s="205"/>
      <c r="G25" s="205"/>
      <c r="H25" s="206"/>
      <c r="J25" s="37"/>
      <c r="K25" s="37"/>
      <c r="L25" s="116"/>
      <c r="M25" s="109"/>
      <c r="N25" s="98"/>
    </row>
    <row r="26" spans="3:14" ht="14.5" x14ac:dyDescent="0.35">
      <c r="C26" s="196" t="str">
        <f>IF('Allgemeine Angaben'!$K$19=2018,"Weicht die Berechnung der Kostenschätzung von den §§12-18 BVergG 2018 ab?","Weicht die Berechnung der Kostenschätzung von den §§12-17 BVergG 2006 ab?")</f>
        <v>Weicht die Berechnung der Kostenschätzung von den §§12-17 BVergG 2006 ab?</v>
      </c>
      <c r="D26" s="205"/>
      <c r="E26" s="205"/>
      <c r="F26" s="205"/>
      <c r="G26" s="205"/>
      <c r="H26" s="206"/>
      <c r="J26" s="37"/>
      <c r="K26" s="37"/>
      <c r="L26" s="116"/>
      <c r="M26" s="109"/>
      <c r="N26" s="98"/>
    </row>
    <row r="27" spans="3:14" ht="14.5" x14ac:dyDescent="0.35">
      <c r="C27" s="196" t="str">
        <f>IF('Allgemeine Angaben'!$K$19=2018,"Wurden durch eine unrichtige Kostenschätzung Schwellenwerte unter- oder überschritten? (§12 BVergG 2018)","Wurden durch eine unrichtige Kostenschätzung Schwellenwerte unter- oder überschritten? (§12 BVergG 2006)")</f>
        <v>Wurden durch eine unrichtige Kostenschätzung Schwellenwerte unter- oder überschritten? (§12 BVergG 2006)</v>
      </c>
      <c r="D27" s="205"/>
      <c r="E27" s="205"/>
      <c r="F27" s="205"/>
      <c r="G27" s="205"/>
      <c r="H27" s="206"/>
      <c r="J27" s="99"/>
      <c r="K27" s="37"/>
      <c r="L27" s="116"/>
      <c r="M27" s="109"/>
      <c r="N27" s="98"/>
    </row>
    <row r="28" spans="3:14" ht="10.5" customHeight="1" x14ac:dyDescent="0.35">
      <c r="C28" s="39"/>
      <c r="D28" s="37"/>
      <c r="E28" s="37"/>
      <c r="F28" s="37"/>
      <c r="G28" s="37"/>
      <c r="H28" s="37"/>
      <c r="J28" s="37"/>
      <c r="K28" s="37"/>
      <c r="L28" s="37"/>
      <c r="M28" s="110"/>
    </row>
    <row r="29" spans="3:14" ht="10.5" customHeight="1" x14ac:dyDescent="0.35">
      <c r="C29" s="43"/>
      <c r="K29" s="37"/>
      <c r="L29" s="37"/>
      <c r="M29" s="37"/>
    </row>
    <row r="30" spans="3:14" ht="14.5" x14ac:dyDescent="0.35">
      <c r="C30" s="18" t="s">
        <v>53</v>
      </c>
      <c r="D30" s="19"/>
      <c r="E30" s="19"/>
      <c r="F30" s="19"/>
      <c r="G30" s="19"/>
      <c r="H30" s="19"/>
      <c r="I30" s="19"/>
      <c r="J30" s="19"/>
      <c r="K30" s="19"/>
      <c r="L30" s="19"/>
      <c r="M30" s="107" t="s">
        <v>181</v>
      </c>
    </row>
    <row r="31" spans="3:14" ht="18" customHeight="1" x14ac:dyDescent="0.35">
      <c r="C31" s="34" t="s">
        <v>89</v>
      </c>
      <c r="D31" s="100"/>
      <c r="E31" s="100"/>
      <c r="F31" s="100"/>
      <c r="G31" s="100"/>
      <c r="H31" s="100"/>
      <c r="I31" s="43"/>
      <c r="J31" s="43"/>
      <c r="K31" s="43"/>
      <c r="L31" s="115"/>
      <c r="M31" s="37"/>
    </row>
    <row r="32" spans="3:14" ht="14.25" customHeight="1" x14ac:dyDescent="0.35">
      <c r="C32" s="196" t="s">
        <v>64</v>
      </c>
      <c r="D32" s="205"/>
      <c r="E32" s="205"/>
      <c r="F32" s="205"/>
      <c r="G32" s="205"/>
      <c r="H32" s="206"/>
      <c r="I32" s="37"/>
      <c r="J32" s="37"/>
      <c r="K32" s="37"/>
      <c r="L32" s="116"/>
      <c r="M32" s="109"/>
    </row>
    <row r="33" spans="3:13" ht="14.5" x14ac:dyDescent="0.35">
      <c r="C33" s="196" t="s">
        <v>224</v>
      </c>
      <c r="D33" s="205"/>
      <c r="E33" s="205"/>
      <c r="F33" s="205"/>
      <c r="G33" s="205"/>
      <c r="H33" s="206"/>
      <c r="I33" s="37"/>
      <c r="J33" s="37"/>
      <c r="K33" s="37"/>
      <c r="L33" s="116"/>
      <c r="M33" s="109"/>
    </row>
    <row r="34" spans="3:13" ht="14.5" x14ac:dyDescent="0.35">
      <c r="C34" s="196" t="s">
        <v>60</v>
      </c>
      <c r="D34" s="205"/>
      <c r="E34" s="205"/>
      <c r="F34" s="205"/>
      <c r="G34" s="205"/>
      <c r="H34" s="206"/>
      <c r="I34" s="37"/>
      <c r="J34" s="37"/>
      <c r="K34" s="37"/>
      <c r="L34" s="116"/>
      <c r="M34" s="109"/>
    </row>
    <row r="35" spans="3:13" ht="15" customHeight="1" x14ac:dyDescent="0.35">
      <c r="C35" s="218" t="str">
        <f>IF(L34="Ja","Wenn ja, wurde die Friständerung in geeigneter Form durchgeführt?","")</f>
        <v/>
      </c>
      <c r="D35" s="219"/>
      <c r="E35" s="219"/>
      <c r="F35" s="219"/>
      <c r="G35" s="219"/>
      <c r="H35" s="219"/>
      <c r="I35" s="37"/>
      <c r="J35" s="37"/>
      <c r="K35" s="37"/>
      <c r="L35" s="113"/>
      <c r="M35" s="37"/>
    </row>
    <row r="36" spans="3:13" ht="10.5" customHeight="1" x14ac:dyDescent="0.35">
      <c r="L36" s="37"/>
      <c r="M36" s="37"/>
    </row>
    <row r="37" spans="3:13" ht="14.5" x14ac:dyDescent="0.35">
      <c r="C37" s="18" t="s">
        <v>54</v>
      </c>
      <c r="D37" s="19"/>
      <c r="E37" s="19"/>
      <c r="F37" s="19"/>
      <c r="G37" s="19"/>
      <c r="H37" s="19"/>
      <c r="I37" s="19"/>
      <c r="J37" s="19"/>
      <c r="K37" s="19"/>
      <c r="L37" s="19"/>
      <c r="M37" s="107" t="s">
        <v>181</v>
      </c>
    </row>
    <row r="38" spans="3:13" ht="18" customHeight="1" x14ac:dyDescent="0.35">
      <c r="C38" s="34" t="s">
        <v>87</v>
      </c>
      <c r="D38" s="100"/>
      <c r="E38" s="100"/>
      <c r="F38" s="100"/>
      <c r="G38" s="100"/>
      <c r="H38" s="100"/>
      <c r="I38" s="101"/>
      <c r="J38" s="101"/>
      <c r="K38" s="101"/>
      <c r="L38" s="101"/>
      <c r="M38" s="111"/>
    </row>
    <row r="39" spans="3:13" ht="14.5" x14ac:dyDescent="0.35">
      <c r="C39" s="196" t="s">
        <v>79</v>
      </c>
      <c r="D39" s="205"/>
      <c r="E39" s="205"/>
      <c r="F39" s="205"/>
      <c r="G39" s="205"/>
      <c r="H39" s="206"/>
      <c r="L39" s="116"/>
      <c r="M39" s="109"/>
    </row>
    <row r="40" spans="3:13" ht="14.5" x14ac:dyDescent="0.35">
      <c r="C40" s="196" t="s">
        <v>80</v>
      </c>
      <c r="D40" s="205"/>
      <c r="E40" s="205"/>
      <c r="F40" s="205"/>
      <c r="G40" s="205"/>
      <c r="H40" s="206"/>
      <c r="L40" s="116"/>
      <c r="M40" s="109"/>
    </row>
    <row r="41" spans="3:13" ht="14.5" x14ac:dyDescent="0.35">
      <c r="C41" s="196" t="s">
        <v>225</v>
      </c>
      <c r="D41" s="205"/>
      <c r="E41" s="205"/>
      <c r="F41" s="205"/>
      <c r="G41" s="205"/>
      <c r="H41" s="206"/>
      <c r="L41" s="116"/>
      <c r="M41" s="109"/>
    </row>
    <row r="42" spans="3:13" ht="42" customHeight="1" x14ac:dyDescent="0.35">
      <c r="D42" s="196" t="s">
        <v>81</v>
      </c>
      <c r="E42" s="205"/>
      <c r="F42" s="205"/>
      <c r="G42" s="205"/>
      <c r="H42" s="206"/>
      <c r="I42" s="37"/>
      <c r="J42" s="216"/>
      <c r="K42" s="217"/>
      <c r="L42" s="217"/>
      <c r="M42" s="109"/>
    </row>
    <row r="43" spans="3:13" ht="14.5" x14ac:dyDescent="0.35">
      <c r="D43" s="196" t="s">
        <v>82</v>
      </c>
      <c r="E43" s="205"/>
      <c r="F43" s="205"/>
      <c r="G43" s="205"/>
      <c r="H43" s="206"/>
      <c r="L43" s="116"/>
      <c r="M43" s="109"/>
    </row>
    <row r="44" spans="3:13" ht="14.5" x14ac:dyDescent="0.35">
      <c r="C44" s="196" t="s">
        <v>226</v>
      </c>
      <c r="D44" s="205"/>
      <c r="E44" s="205"/>
      <c r="F44" s="205"/>
      <c r="G44" s="205"/>
      <c r="H44" s="206"/>
      <c r="L44" s="116"/>
      <c r="M44" s="109"/>
    </row>
    <row r="45" spans="3:13" ht="42" customHeight="1" x14ac:dyDescent="0.35">
      <c r="D45" s="196" t="s">
        <v>81</v>
      </c>
      <c r="E45" s="205"/>
      <c r="F45" s="205"/>
      <c r="G45" s="205"/>
      <c r="H45" s="206"/>
      <c r="J45" s="216"/>
      <c r="K45" s="217"/>
      <c r="L45" s="217"/>
      <c r="M45" s="109"/>
    </row>
    <row r="46" spans="3:13" ht="14.5" x14ac:dyDescent="0.35">
      <c r="D46" s="196" t="s">
        <v>83</v>
      </c>
      <c r="E46" s="205"/>
      <c r="F46" s="205"/>
      <c r="G46" s="205"/>
      <c r="H46" s="206"/>
      <c r="L46" s="116"/>
      <c r="M46" s="109"/>
    </row>
    <row r="47" spans="3:13" ht="14.5" x14ac:dyDescent="0.35">
      <c r="C47" s="196" t="s">
        <v>227</v>
      </c>
      <c r="D47" s="205"/>
      <c r="E47" s="205"/>
      <c r="F47" s="205"/>
      <c r="G47" s="205"/>
      <c r="H47" s="206"/>
      <c r="L47" s="116"/>
      <c r="M47" s="109"/>
    </row>
    <row r="48" spans="3:13" ht="42" customHeight="1" x14ac:dyDescent="0.35">
      <c r="D48" s="196" t="s">
        <v>81</v>
      </c>
      <c r="E48" s="205"/>
      <c r="F48" s="205"/>
      <c r="G48" s="205"/>
      <c r="H48" s="206"/>
      <c r="J48" s="216"/>
      <c r="K48" s="217"/>
      <c r="L48" s="217"/>
      <c r="M48" s="109"/>
    </row>
    <row r="49" spans="3:15" ht="14.5" x14ac:dyDescent="0.35">
      <c r="D49" s="196" t="s">
        <v>84</v>
      </c>
      <c r="E49" s="205"/>
      <c r="F49" s="205"/>
      <c r="G49" s="205"/>
      <c r="H49" s="206"/>
      <c r="L49" s="116"/>
      <c r="M49" s="109"/>
    </row>
    <row r="50" spans="3:15" ht="10.5" customHeight="1" x14ac:dyDescent="0.35">
      <c r="L50" s="110"/>
      <c r="M50" s="37"/>
    </row>
    <row r="51" spans="3:15" ht="14.5" x14ac:dyDescent="0.35">
      <c r="C51" s="34" t="s">
        <v>90</v>
      </c>
      <c r="D51" s="100"/>
      <c r="E51" s="100"/>
      <c r="F51" s="100"/>
      <c r="G51" s="100"/>
      <c r="H51" s="100"/>
      <c r="I51" s="101"/>
      <c r="J51" s="101"/>
      <c r="K51" s="101"/>
      <c r="L51" s="112"/>
      <c r="M51" s="37"/>
    </row>
    <row r="52" spans="3:15" ht="14.5" x14ac:dyDescent="0.35">
      <c r="C52" s="196" t="s">
        <v>85</v>
      </c>
      <c r="D52" s="205"/>
      <c r="E52" s="205"/>
      <c r="F52" s="205"/>
      <c r="G52" s="205"/>
      <c r="H52" s="206"/>
      <c r="L52" s="116"/>
      <c r="M52" s="109"/>
    </row>
    <row r="53" spans="3:15" ht="14.5" x14ac:dyDescent="0.35">
      <c r="C53" s="196" t="s">
        <v>219</v>
      </c>
      <c r="D53" s="205"/>
      <c r="E53" s="205"/>
      <c r="F53" s="205"/>
      <c r="G53" s="205"/>
      <c r="H53" s="206"/>
      <c r="L53" s="116"/>
      <c r="M53" s="109"/>
    </row>
    <row r="54" spans="3:15" ht="14.5" x14ac:dyDescent="0.35">
      <c r="C54" s="196" t="s">
        <v>86</v>
      </c>
      <c r="D54" s="205"/>
      <c r="E54" s="205"/>
      <c r="F54" s="205"/>
      <c r="G54" s="205"/>
      <c r="H54" s="206"/>
      <c r="L54" s="116"/>
      <c r="M54" s="109"/>
    </row>
    <row r="55" spans="3:15" ht="9" customHeight="1" x14ac:dyDescent="0.35">
      <c r="L55" s="110"/>
      <c r="M55" s="37"/>
    </row>
    <row r="56" spans="3:15" ht="14.5" x14ac:dyDescent="0.35">
      <c r="C56" s="34" t="s">
        <v>91</v>
      </c>
      <c r="D56" s="100"/>
      <c r="E56" s="100"/>
      <c r="F56" s="100"/>
      <c r="G56" s="100"/>
      <c r="H56" s="100"/>
      <c r="I56" s="101"/>
      <c r="J56" s="101"/>
      <c r="K56" s="101"/>
      <c r="L56" s="112"/>
      <c r="M56" s="37"/>
    </row>
    <row r="57" spans="3:15" ht="14.5" x14ac:dyDescent="0.35">
      <c r="C57" s="196" t="str">
        <f>IF('Allgemeine Angaben'!$K$19=2018,"Wurden die Auswahlkriterien nach den Regeln des BVergG 2018 bekanntgegeben?","Wurden die Auswahlkriterien nach den Regeln des BVergG 2006 bekanntgegeben?")</f>
        <v>Wurden die Auswahlkriterien nach den Regeln des BVergG 2006 bekanntgegeben?</v>
      </c>
      <c r="D57" s="205"/>
      <c r="E57" s="205"/>
      <c r="F57" s="205"/>
      <c r="G57" s="205"/>
      <c r="H57" s="206"/>
      <c r="L57" s="116"/>
      <c r="M57" s="109"/>
    </row>
    <row r="58" spans="3:15" ht="14.5" x14ac:dyDescent="0.35">
      <c r="C58" s="196" t="s">
        <v>92</v>
      </c>
      <c r="D58" s="205"/>
      <c r="E58" s="205"/>
      <c r="F58" s="205"/>
      <c r="G58" s="205"/>
      <c r="H58" s="206"/>
      <c r="L58" s="116"/>
      <c r="M58" s="109"/>
    </row>
    <row r="59" spans="3:15" ht="14.5" x14ac:dyDescent="0.35">
      <c r="C59" s="196" t="s">
        <v>228</v>
      </c>
      <c r="D59" s="205"/>
      <c r="E59" s="205"/>
      <c r="F59" s="205"/>
      <c r="G59" s="205"/>
      <c r="H59" s="206"/>
      <c r="L59" s="116"/>
      <c r="M59" s="109"/>
    </row>
    <row r="60" spans="3:15" ht="14.5" x14ac:dyDescent="0.35">
      <c r="C60" s="196" t="s">
        <v>93</v>
      </c>
      <c r="D60" s="205"/>
      <c r="E60" s="205"/>
      <c r="F60" s="205"/>
      <c r="G60" s="205"/>
      <c r="H60" s="206"/>
      <c r="L60" s="116"/>
      <c r="M60" s="109"/>
    </row>
    <row r="61" spans="3:15" ht="10.5" customHeight="1" x14ac:dyDescent="0.35">
      <c r="L61" s="110"/>
      <c r="M61" s="37"/>
    </row>
    <row r="62" spans="3:15" ht="14.5" x14ac:dyDescent="0.35">
      <c r="C62" s="34" t="s">
        <v>94</v>
      </c>
      <c r="D62" s="100"/>
      <c r="E62" s="100"/>
      <c r="F62" s="100"/>
      <c r="G62" s="100"/>
      <c r="H62" s="100"/>
      <c r="I62" s="101"/>
      <c r="J62" s="101"/>
      <c r="K62" s="101"/>
      <c r="L62" s="112"/>
      <c r="M62" s="37"/>
    </row>
    <row r="63" spans="3:15" ht="14.5" x14ac:dyDescent="0.35">
      <c r="C63" s="196" t="s">
        <v>95</v>
      </c>
      <c r="D63" s="205"/>
      <c r="E63" s="205"/>
      <c r="F63" s="205"/>
      <c r="G63" s="205"/>
      <c r="H63" s="206"/>
      <c r="L63" s="116"/>
      <c r="M63" s="109"/>
      <c r="N63" s="102"/>
      <c r="O63" s="103"/>
    </row>
    <row r="64" spans="3:15" ht="30.75" customHeight="1" x14ac:dyDescent="0.35">
      <c r="C64" s="207" t="str">
        <f>IF('Allgemeine Angaben'!$K$19=2018,"Hat die Angebotsöffnung entsprechend der Regelungen des BVergG 2018 stattgefunden? (nicht zwingend vorzunehmen: vgl. §133 Abs. 4 BVergG 2018)","Hat die Angebotsöffnung entsprechend der Regelungen des BVergG 2006 stattgefunden? (nicht zwingend vorzunehmen: vgl. §§118 und 121 Abs. 4 BVergG 2006)")</f>
        <v>Hat die Angebotsöffnung entsprechend der Regelungen des BVergG 2006 stattgefunden? (nicht zwingend vorzunehmen: vgl. §§118 und 121 Abs. 4 BVergG 2006)</v>
      </c>
      <c r="D64" s="208"/>
      <c r="E64" s="208"/>
      <c r="F64" s="208"/>
      <c r="G64" s="208"/>
      <c r="H64" s="209"/>
      <c r="L64" s="116"/>
      <c r="M64" s="109"/>
    </row>
    <row r="65" spans="3:13" ht="14.25" customHeight="1" x14ac:dyDescent="0.35">
      <c r="C65" s="207" t="str">
        <f>IF('Allgemeine Angaben'!$K$19=2018,"Wurden alle Entscheidungen entsprechend dem BVergG 2018 durchgeführt und dokumentiert (bspw. Ausschluss von Bietern?)","Wurden alle Entscheidungen entsprechend dem BVergG 2006 durchgeführt und dokumentiert (bspw. Ausschluss von Bietern?)")</f>
        <v>Wurden alle Entscheidungen entsprechend dem BVergG 2006 durchgeführt und dokumentiert (bspw. Ausschluss von Bietern?)</v>
      </c>
      <c r="D65" s="208"/>
      <c r="E65" s="208"/>
      <c r="F65" s="208"/>
      <c r="G65" s="208"/>
      <c r="H65" s="209"/>
      <c r="L65" s="116"/>
      <c r="M65" s="109"/>
    </row>
    <row r="66" spans="3:13" ht="27" customHeight="1" x14ac:dyDescent="0.35">
      <c r="C66" s="207" t="s">
        <v>230</v>
      </c>
      <c r="D66" s="208"/>
      <c r="E66" s="208"/>
      <c r="F66" s="208"/>
      <c r="G66" s="208"/>
      <c r="H66" s="209"/>
      <c r="L66" s="116"/>
      <c r="M66" s="109"/>
    </row>
    <row r="67" spans="3:13" ht="10.5" customHeight="1" x14ac:dyDescent="0.35">
      <c r="L67" s="110"/>
      <c r="M67" s="37"/>
    </row>
    <row r="68" spans="3:13" ht="14.5" x14ac:dyDescent="0.35">
      <c r="C68" s="34" t="s">
        <v>96</v>
      </c>
      <c r="D68" s="100"/>
      <c r="E68" s="100"/>
      <c r="F68" s="100"/>
      <c r="G68" s="100"/>
      <c r="H68" s="100"/>
      <c r="I68" s="101"/>
      <c r="J68" s="101"/>
      <c r="K68" s="101"/>
      <c r="L68" s="112"/>
      <c r="M68" s="37"/>
    </row>
    <row r="69" spans="3:13" ht="14.5" x14ac:dyDescent="0.35">
      <c r="C69" s="196" t="s">
        <v>97</v>
      </c>
      <c r="D69" s="205"/>
      <c r="E69" s="205"/>
      <c r="F69" s="205"/>
      <c r="G69" s="205"/>
      <c r="H69" s="206"/>
      <c r="L69" s="116"/>
      <c r="M69" s="109"/>
    </row>
    <row r="70" spans="3:13" ht="14.5" x14ac:dyDescent="0.35">
      <c r="C70" s="196" t="s">
        <v>231</v>
      </c>
      <c r="D70" s="205"/>
      <c r="E70" s="205"/>
      <c r="F70" s="205"/>
      <c r="G70" s="205"/>
      <c r="H70" s="206"/>
      <c r="L70" s="116"/>
      <c r="M70" s="109"/>
    </row>
    <row r="71" spans="3:13" ht="10.5" customHeight="1" x14ac:dyDescent="0.35">
      <c r="M71" s="110"/>
    </row>
    <row r="72" spans="3:13" ht="14.5" x14ac:dyDescent="0.35">
      <c r="C72" s="18" t="s">
        <v>55</v>
      </c>
      <c r="D72" s="19"/>
      <c r="E72" s="19"/>
      <c r="F72" s="19"/>
      <c r="G72" s="19"/>
      <c r="H72" s="19"/>
      <c r="I72" s="19"/>
      <c r="J72" s="19"/>
      <c r="K72" s="19"/>
      <c r="L72" s="19"/>
      <c r="M72" s="107" t="s">
        <v>181</v>
      </c>
    </row>
    <row r="73" spans="3:13" ht="14.5" x14ac:dyDescent="0.35">
      <c r="C73" s="196" t="s">
        <v>98</v>
      </c>
      <c r="D73" s="205"/>
      <c r="E73" s="205"/>
      <c r="F73" s="205"/>
      <c r="G73" s="205"/>
      <c r="H73" s="206"/>
      <c r="L73" s="116"/>
      <c r="M73" s="109"/>
    </row>
    <row r="74" spans="3:13" ht="14.5" x14ac:dyDescent="0.35">
      <c r="C74" s="196" t="s">
        <v>99</v>
      </c>
      <c r="D74" s="205"/>
      <c r="E74" s="205"/>
      <c r="F74" s="205"/>
      <c r="G74" s="205"/>
      <c r="H74" s="206"/>
      <c r="L74" s="116"/>
      <c r="M74" s="109"/>
    </row>
    <row r="75" spans="3:13" ht="14.5" x14ac:dyDescent="0.35">
      <c r="C75" s="196" t="s">
        <v>100</v>
      </c>
      <c r="D75" s="205"/>
      <c r="E75" s="205"/>
      <c r="F75" s="205"/>
      <c r="G75" s="205"/>
      <c r="H75" s="206"/>
      <c r="L75" s="116"/>
      <c r="M75" s="109"/>
    </row>
    <row r="76" spans="3:13" ht="14.5" x14ac:dyDescent="0.35">
      <c r="C76" s="196" t="s">
        <v>101</v>
      </c>
      <c r="D76" s="205"/>
      <c r="E76" s="205"/>
      <c r="F76" s="205"/>
      <c r="G76" s="205"/>
      <c r="H76" s="206"/>
      <c r="L76" s="116"/>
      <c r="M76" s="109"/>
    </row>
    <row r="77" spans="3:13" ht="14.5" x14ac:dyDescent="0.35">
      <c r="C77" s="196" t="s">
        <v>102</v>
      </c>
      <c r="D77" s="205"/>
      <c r="E77" s="205"/>
      <c r="F77" s="205"/>
      <c r="G77" s="205"/>
      <c r="H77" s="206"/>
      <c r="L77" s="116"/>
      <c r="M77" s="109"/>
    </row>
    <row r="78" spans="3:13" ht="10.5" customHeight="1" x14ac:dyDescent="0.35">
      <c r="C78" s="43"/>
      <c r="M78" s="110"/>
    </row>
    <row r="79" spans="3:13" ht="14.5" x14ac:dyDescent="0.35">
      <c r="C79" s="18" t="s">
        <v>56</v>
      </c>
      <c r="D79" s="19"/>
      <c r="E79" s="19"/>
      <c r="F79" s="19"/>
      <c r="G79" s="19"/>
      <c r="H79" s="19"/>
      <c r="I79" s="19"/>
      <c r="J79" s="19"/>
      <c r="K79" s="19"/>
      <c r="L79" s="19"/>
      <c r="M79" s="107" t="s">
        <v>181</v>
      </c>
    </row>
    <row r="80" spans="3:13" ht="14.5" x14ac:dyDescent="0.35">
      <c r="C80" s="196" t="s">
        <v>103</v>
      </c>
      <c r="D80" s="205"/>
      <c r="E80" s="205"/>
      <c r="F80" s="205"/>
      <c r="G80" s="205"/>
      <c r="H80" s="206"/>
      <c r="L80" s="116"/>
      <c r="M80" s="109"/>
    </row>
    <row r="81" spans="3:15" ht="14.5" x14ac:dyDescent="0.35">
      <c r="C81" s="196" t="s">
        <v>104</v>
      </c>
      <c r="D81" s="205"/>
      <c r="E81" s="205"/>
      <c r="F81" s="205"/>
      <c r="G81" s="205"/>
      <c r="H81" s="206"/>
      <c r="L81" s="116"/>
      <c r="M81" s="109"/>
    </row>
    <row r="82" spans="3:15" ht="14.5" x14ac:dyDescent="0.35">
      <c r="C82" s="39"/>
      <c r="D82" s="85"/>
      <c r="E82" s="85"/>
      <c r="F82" s="85"/>
      <c r="G82" s="85"/>
      <c r="H82" s="85"/>
      <c r="J82" s="37"/>
      <c r="K82" s="37"/>
      <c r="L82" s="113"/>
      <c r="M82" s="33"/>
      <c r="O82" s="80"/>
    </row>
    <row r="83" spans="3:15" ht="14.5" x14ac:dyDescent="0.35">
      <c r="C83" s="18" t="s">
        <v>57</v>
      </c>
      <c r="D83" s="19"/>
      <c r="E83" s="19"/>
      <c r="F83" s="19"/>
      <c r="G83" s="19"/>
      <c r="H83" s="19"/>
      <c r="I83" s="19"/>
      <c r="J83" s="19"/>
      <c r="K83" s="19"/>
      <c r="L83" s="19"/>
      <c r="M83" s="107" t="s">
        <v>181</v>
      </c>
    </row>
    <row r="84" spans="3:15" ht="14.5" x14ac:dyDescent="0.35">
      <c r="C84" s="104" t="s">
        <v>105</v>
      </c>
      <c r="L84" s="111"/>
      <c r="M84" s="37"/>
    </row>
    <row r="85" spans="3:15" ht="14.5" x14ac:dyDescent="0.35">
      <c r="C85" s="196" t="s">
        <v>178</v>
      </c>
      <c r="D85" s="205"/>
      <c r="E85" s="205"/>
      <c r="F85" s="205"/>
      <c r="G85" s="205"/>
      <c r="H85" s="206"/>
      <c r="L85" s="116"/>
      <c r="M85" s="109"/>
    </row>
    <row r="86" spans="3:15" ht="14.5" x14ac:dyDescent="0.35">
      <c r="C86" s="196" t="s">
        <v>106</v>
      </c>
      <c r="D86" s="205"/>
      <c r="E86" s="205"/>
      <c r="F86" s="205"/>
      <c r="G86" s="205"/>
      <c r="H86" s="206"/>
      <c r="L86" s="116"/>
      <c r="M86" s="109"/>
    </row>
    <row r="87" spans="3:15" ht="14.5" x14ac:dyDescent="0.35">
      <c r="C87" s="196" t="s">
        <v>107</v>
      </c>
      <c r="D87" s="205"/>
      <c r="E87" s="205"/>
      <c r="F87" s="205"/>
      <c r="G87" s="205"/>
      <c r="H87" s="206"/>
      <c r="L87" s="116"/>
      <c r="M87" s="109"/>
    </row>
    <row r="88" spans="3:15" ht="14.5" x14ac:dyDescent="0.35">
      <c r="C88" s="196" t="s">
        <v>233</v>
      </c>
      <c r="D88" s="205"/>
      <c r="E88" s="205"/>
      <c r="F88" s="205"/>
      <c r="G88" s="205"/>
      <c r="H88" s="206"/>
      <c r="L88" s="117"/>
      <c r="M88" s="109"/>
    </row>
    <row r="89" spans="3:15" ht="14.5" x14ac:dyDescent="0.35">
      <c r="C89" s="196" t="s">
        <v>232</v>
      </c>
      <c r="D89" s="205"/>
      <c r="E89" s="205"/>
      <c r="F89" s="205"/>
      <c r="G89" s="205"/>
      <c r="H89" s="206"/>
      <c r="L89" s="210"/>
      <c r="M89" s="211"/>
    </row>
    <row r="90" spans="3:15" ht="14.5" x14ac:dyDescent="0.35">
      <c r="L90" s="212"/>
      <c r="M90" s="213"/>
    </row>
    <row r="91" spans="3:15" ht="14.5" x14ac:dyDescent="0.35">
      <c r="L91" s="214"/>
      <c r="M91" s="215"/>
    </row>
    <row r="92" spans="3:15" ht="14.5" x14ac:dyDescent="0.35"/>
    <row r="93" spans="3:15" ht="14.5" x14ac:dyDescent="0.35"/>
    <row r="94" spans="3:15" ht="15" customHeight="1" x14ac:dyDescent="0.35"/>
    <row r="95" spans="3:15" ht="14.5" hidden="1" x14ac:dyDescent="0.35"/>
    <row r="96" spans="3:15" ht="14.5" hidden="1" x14ac:dyDescent="0.35"/>
    <row r="97" ht="14.5" hidden="1" x14ac:dyDescent="0.35"/>
    <row r="98" ht="14.5" hidden="1" x14ac:dyDescent="0.35"/>
    <row r="99" ht="14.5" hidden="1" x14ac:dyDescent="0.35"/>
    <row r="100" ht="15" customHeight="1" x14ac:dyDescent="0.35"/>
    <row r="101" ht="15" customHeight="1" x14ac:dyDescent="0.35"/>
    <row r="102" ht="15" customHeight="1" x14ac:dyDescent="0.35"/>
    <row r="103" ht="15" customHeight="1" x14ac:dyDescent="0.35"/>
    <row r="104" ht="15" customHeight="1" x14ac:dyDescent="0.35"/>
    <row r="105" ht="15" customHeight="1" x14ac:dyDescent="0.35"/>
    <row r="106" ht="15" customHeight="1" x14ac:dyDescent="0.35"/>
    <row r="107" ht="15" customHeight="1" x14ac:dyDescent="0.35"/>
    <row r="108" ht="15" customHeight="1" x14ac:dyDescent="0.35"/>
    <row r="109" ht="15" customHeight="1" x14ac:dyDescent="0.35"/>
    <row r="111" ht="15" customHeight="1" x14ac:dyDescent="0.35"/>
    <row r="112" ht="15" customHeight="1" x14ac:dyDescent="0.35"/>
    <row r="113" ht="15" customHeight="1" x14ac:dyDescent="0.35"/>
    <row r="114" ht="15" customHeight="1" x14ac:dyDescent="0.35"/>
    <row r="115" ht="15" customHeight="1" x14ac:dyDescent="0.35"/>
    <row r="116" ht="15" customHeight="1" x14ac:dyDescent="0.35"/>
    <row r="117" ht="15" customHeight="1" x14ac:dyDescent="0.35"/>
  </sheetData>
  <sheetProtection algorithmName="SHA-512" hashValue="Hjg7il9mNmZSk0ZLW4Ki9ENYUEufcFgeRPiedLNikx+He56f4te5fbl4rRr3Gk4mo6V7K000Ne2uds0r//jfSw==" saltValue="ZDRg3SeovoGsOdSUVULxkQ==" spinCount="100000" sheet="1" selectLockedCells="1"/>
  <mergeCells count="75">
    <mergeCell ref="C24:H24"/>
    <mergeCell ref="G13:H13"/>
    <mergeCell ref="I13:J13"/>
    <mergeCell ref="K13:L13"/>
    <mergeCell ref="C14:F14"/>
    <mergeCell ref="G14:H14"/>
    <mergeCell ref="I14:J14"/>
    <mergeCell ref="K14:L14"/>
    <mergeCell ref="C15:F15"/>
    <mergeCell ref="G15:H15"/>
    <mergeCell ref="I15:J15"/>
    <mergeCell ref="K15:L15"/>
    <mergeCell ref="C16:F16"/>
    <mergeCell ref="G16:H16"/>
    <mergeCell ref="I16:J16"/>
    <mergeCell ref="K16:L16"/>
    <mergeCell ref="C10:H10"/>
    <mergeCell ref="I10:M10"/>
    <mergeCell ref="C2:L2"/>
    <mergeCell ref="C7:H7"/>
    <mergeCell ref="I7:M7"/>
    <mergeCell ref="C9:H9"/>
    <mergeCell ref="I9:M9"/>
    <mergeCell ref="C17:F17"/>
    <mergeCell ref="G17:H17"/>
    <mergeCell ref="I17:J17"/>
    <mergeCell ref="K17:L17"/>
    <mergeCell ref="C21:H21"/>
    <mergeCell ref="D43:H43"/>
    <mergeCell ref="C44:H44"/>
    <mergeCell ref="D45:H45"/>
    <mergeCell ref="J42:L42"/>
    <mergeCell ref="C25:H25"/>
    <mergeCell ref="C26:H26"/>
    <mergeCell ref="C27:H27"/>
    <mergeCell ref="C32:H32"/>
    <mergeCell ref="C33:H33"/>
    <mergeCell ref="C34:H34"/>
    <mergeCell ref="C39:H39"/>
    <mergeCell ref="C40:H40"/>
    <mergeCell ref="C41:H41"/>
    <mergeCell ref="D42:H42"/>
    <mergeCell ref="J45:L45"/>
    <mergeCell ref="C35:H35"/>
    <mergeCell ref="D46:H46"/>
    <mergeCell ref="C64:H64"/>
    <mergeCell ref="D48:H48"/>
    <mergeCell ref="J48:L48"/>
    <mergeCell ref="D49:H49"/>
    <mergeCell ref="C52:H52"/>
    <mergeCell ref="C53:H53"/>
    <mergeCell ref="C54:H54"/>
    <mergeCell ref="C57:H57"/>
    <mergeCell ref="C58:H58"/>
    <mergeCell ref="C59:H59"/>
    <mergeCell ref="C60:H60"/>
    <mergeCell ref="C63:H63"/>
    <mergeCell ref="C47:H47"/>
    <mergeCell ref="C85:H85"/>
    <mergeCell ref="C65:H65"/>
    <mergeCell ref="C66:H66"/>
    <mergeCell ref="C69:H69"/>
    <mergeCell ref="C70:H70"/>
    <mergeCell ref="C73:H73"/>
    <mergeCell ref="C74:H74"/>
    <mergeCell ref="C75:H75"/>
    <mergeCell ref="C76:H76"/>
    <mergeCell ref="C77:H77"/>
    <mergeCell ref="C80:H80"/>
    <mergeCell ref="C81:H81"/>
    <mergeCell ref="C86:H86"/>
    <mergeCell ref="C87:H87"/>
    <mergeCell ref="C88:H88"/>
    <mergeCell ref="C89:H89"/>
    <mergeCell ref="L89:M91"/>
  </mergeCells>
  <conditionalFormatting sqref="C35:H35">
    <cfRule type="expression" dxfId="8" priority="3">
      <formula>$L$34="Ja"</formula>
    </cfRule>
  </conditionalFormatting>
  <conditionalFormatting sqref="L35:M35">
    <cfRule type="expression" dxfId="7" priority="2">
      <formula>$L$34="Ja"</formula>
    </cfRule>
  </conditionalFormatting>
  <conditionalFormatting sqref="M35">
    <cfRule type="expression" dxfId="6" priority="1">
      <formula>$L$34="Ja"</formula>
    </cfRule>
  </conditionalFormatting>
  <dataValidations count="3">
    <dataValidation type="list" allowBlank="1" showInputMessage="1" showErrorMessage="1" sqref="L82" xr:uid="{DF9ED536-44EF-495B-8563-D4F5DA14DDAB}">
      <formula1>Ja_Nein</formula1>
    </dataValidation>
    <dataValidation type="list" allowBlank="1" showInputMessage="1" showErrorMessage="1" sqref="L21 L24:L27 L32:L35 L39:L41 L43:L44 L46:L47 L49 L52:L54 L57:L60 L64:L66 L69:L70 L73:L77 L80:L81 L85:L88" xr:uid="{CBD17CE8-CEBF-4ECC-BE62-BA6B218F09BA}">
      <formula1>Ja_Nein_nicht_relevant</formula1>
    </dataValidation>
    <dataValidation type="whole" allowBlank="1" showInputMessage="1" showErrorMessage="1" sqref="L63" xr:uid="{DB5F65AD-AE85-449E-84CF-4EF40B11638A}">
      <formula1>0</formula1>
      <formula2>10000</formula2>
    </dataValidation>
  </dataValidations>
  <pageMargins left="0.23622047244094491" right="0.23622047244094491" top="0.78740157480314965" bottom="0.78740157480314965" header="0.31496062992125984" footer="0.31496062992125984"/>
  <pageSetup paperSize="9" scale="44" orientation="portrait" r:id="rId1"/>
  <headerFooter>
    <oddFooter>&amp;L&amp;9Version 01/2025&amp;R&amp;9&amp;P von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F48D1-D5D2-49EB-A374-0E8535080F16}">
  <sheetPr codeName="Tabelle15"/>
  <dimension ref="C1:P117"/>
  <sheetViews>
    <sheetView zoomScaleNormal="100" zoomScaleSheetLayoutView="80" workbookViewId="0">
      <selection activeCell="I7" sqref="I7:M7"/>
    </sheetView>
  </sheetViews>
  <sheetFormatPr baseColWidth="10" defaultColWidth="11.453125" defaultRowHeight="15" customHeight="1" zeroHeight="1" x14ac:dyDescent="0.35"/>
  <cols>
    <col min="1" max="1" width="3.1796875" style="59" customWidth="1"/>
    <col min="2" max="2" width="2.453125" style="59" customWidth="1"/>
    <col min="3" max="3" width="4.453125" style="59" customWidth="1"/>
    <col min="4" max="4" width="27.54296875" style="59" customWidth="1"/>
    <col min="5" max="5" width="27.453125" style="59" customWidth="1"/>
    <col min="6" max="6" width="24.54296875" style="59" customWidth="1"/>
    <col min="7" max="7" width="19.453125" style="59" customWidth="1"/>
    <col min="8" max="8" width="20.453125" style="59" customWidth="1"/>
    <col min="9" max="9" width="15.453125" style="59" customWidth="1"/>
    <col min="10" max="10" width="21.1796875" style="59" customWidth="1"/>
    <col min="11" max="11" width="21" style="59" bestFit="1" customWidth="1"/>
    <col min="12" max="12" width="23.54296875" style="59" customWidth="1"/>
    <col min="13" max="13" width="25.54296875" style="59" customWidth="1"/>
    <col min="14" max="14" width="5.54296875" style="59" customWidth="1"/>
    <col min="15" max="15" width="11.453125" style="59" hidden="1" customWidth="1"/>
    <col min="16" max="16" width="8.1796875" style="59" hidden="1" customWidth="1"/>
    <col min="17" max="16384" width="11.453125" style="59"/>
  </cols>
  <sheetData>
    <row r="1" spans="3:16" ht="4.5" customHeight="1" x14ac:dyDescent="0.35"/>
    <row r="2" spans="3:16" ht="24.75" customHeight="1" x14ac:dyDescent="0.35">
      <c r="C2" s="231"/>
      <c r="D2" s="232"/>
      <c r="E2" s="232"/>
      <c r="F2" s="232"/>
      <c r="G2" s="232"/>
      <c r="H2" s="232"/>
      <c r="I2" s="232"/>
      <c r="J2" s="232"/>
      <c r="K2" s="232"/>
      <c r="L2" s="232"/>
      <c r="M2" s="87"/>
      <c r="N2" s="87"/>
      <c r="O2" s="87"/>
      <c r="P2" s="87"/>
    </row>
    <row r="3" spans="3:16" ht="5.25" customHeight="1" x14ac:dyDescent="0.35"/>
    <row r="4" spans="3:16" ht="30.75" customHeight="1" x14ac:dyDescent="0.6">
      <c r="C4" s="31" t="s">
        <v>217</v>
      </c>
      <c r="F4" s="31"/>
      <c r="K4" s="105" t="str">
        <f>HYPERLINK("#'Übersicht Vergabe'!A1","zurück zur Übersicht")</f>
        <v>zurück zur Übersicht</v>
      </c>
    </row>
    <row r="5" spans="3:16" ht="14.5" x14ac:dyDescent="0.35"/>
    <row r="6" spans="3:16" ht="14.5" x14ac:dyDescent="0.35">
      <c r="C6" s="18" t="s">
        <v>42</v>
      </c>
      <c r="D6" s="19"/>
      <c r="E6" s="19"/>
      <c r="F6" s="19"/>
      <c r="G6" s="19"/>
      <c r="H6" s="19"/>
      <c r="I6" s="19"/>
      <c r="J6" s="19"/>
      <c r="K6" s="19"/>
      <c r="L6" s="19"/>
      <c r="M6" s="62"/>
    </row>
    <row r="7" spans="3:16" ht="25.5" customHeight="1" x14ac:dyDescent="0.35">
      <c r="C7" s="158" t="s">
        <v>186</v>
      </c>
      <c r="D7" s="186"/>
      <c r="E7" s="186"/>
      <c r="F7" s="186"/>
      <c r="G7" s="186"/>
      <c r="H7" s="186"/>
      <c r="I7" s="222"/>
      <c r="J7" s="223"/>
      <c r="K7" s="223"/>
      <c r="L7" s="223"/>
      <c r="M7" s="224"/>
    </row>
    <row r="8" spans="3:16" ht="14.5" x14ac:dyDescent="0.35">
      <c r="C8" s="34" t="s">
        <v>171</v>
      </c>
    </row>
    <row r="9" spans="3:16" ht="14.5" hidden="1" x14ac:dyDescent="0.35">
      <c r="C9" s="228" t="s">
        <v>184</v>
      </c>
      <c r="D9" s="197"/>
      <c r="E9" s="197"/>
      <c r="F9" s="197"/>
      <c r="G9" s="197"/>
      <c r="H9" s="198"/>
      <c r="I9" s="229">
        <f>'Übersicht Vergabe'!E16</f>
        <v>0</v>
      </c>
      <c r="J9" s="230"/>
      <c r="K9" s="230"/>
      <c r="L9" s="230"/>
      <c r="M9" s="230"/>
    </row>
    <row r="10" spans="3:16" ht="25.5" customHeight="1" x14ac:dyDescent="0.35">
      <c r="C10" s="228" t="s">
        <v>183</v>
      </c>
      <c r="D10" s="197"/>
      <c r="E10" s="197"/>
      <c r="F10" s="197"/>
      <c r="G10" s="197"/>
      <c r="H10" s="198"/>
      <c r="I10" s="226" t="s">
        <v>76</v>
      </c>
      <c r="J10" s="227"/>
      <c r="K10" s="227"/>
      <c r="L10" s="227"/>
      <c r="M10" s="227"/>
    </row>
    <row r="11" spans="3:16" ht="10.5" customHeight="1" x14ac:dyDescent="0.35"/>
    <row r="12" spans="3:16" ht="14.5" x14ac:dyDescent="0.35">
      <c r="C12" s="18" t="s">
        <v>43</v>
      </c>
      <c r="D12" s="19"/>
      <c r="E12" s="19"/>
      <c r="F12" s="19"/>
      <c r="G12" s="19"/>
      <c r="H12" s="19"/>
      <c r="I12" s="19"/>
      <c r="J12" s="19"/>
      <c r="K12" s="19"/>
      <c r="L12" s="19"/>
      <c r="M12" s="107" t="s">
        <v>181</v>
      </c>
      <c r="N12" s="97"/>
    </row>
    <row r="13" spans="3:16" ht="33.75" customHeight="1" x14ac:dyDescent="0.35">
      <c r="C13" s="32"/>
      <c r="G13" s="200" t="s">
        <v>48</v>
      </c>
      <c r="H13" s="200"/>
      <c r="I13" s="200" t="s">
        <v>49</v>
      </c>
      <c r="J13" s="201"/>
      <c r="K13" s="200" t="s">
        <v>50</v>
      </c>
      <c r="L13" s="225"/>
      <c r="M13" s="108"/>
    </row>
    <row r="14" spans="3:16" ht="14.5" x14ac:dyDescent="0.35">
      <c r="C14" s="158" t="s">
        <v>223</v>
      </c>
      <c r="D14" s="186"/>
      <c r="E14" s="186"/>
      <c r="F14" s="187"/>
      <c r="G14" s="220"/>
      <c r="H14" s="220"/>
      <c r="I14" s="220"/>
      <c r="J14" s="220"/>
      <c r="K14" s="190" t="str">
        <f>IFERROR(HLOOKUP('Allgemeine Angaben'!K21,Datengrundlage!$E$22:$N$26,2,0),"")</f>
        <v/>
      </c>
      <c r="L14" s="221"/>
      <c r="M14" s="109"/>
      <c r="N14" s="98"/>
    </row>
    <row r="15" spans="3:16" ht="14.5" x14ac:dyDescent="0.35">
      <c r="C15" s="158" t="s">
        <v>241</v>
      </c>
      <c r="D15" s="186"/>
      <c r="E15" s="186"/>
      <c r="F15" s="187"/>
      <c r="G15" s="220"/>
      <c r="H15" s="220"/>
      <c r="I15" s="220"/>
      <c r="J15" s="220"/>
      <c r="K15" s="190" t="str">
        <f>IFERROR(IF('Allgemeine Angaben'!$H$11=Datengrundlage!$B$7,HLOOKUP('Allgemeine Angaben'!K21,Datengrundlage!$E$22:$N$26,3,0),HLOOKUP('Allgemeine Angaben'!K21,Datengrundlage!$E$22:$N$26,3,0)),"")</f>
        <v/>
      </c>
      <c r="L15" s="221"/>
      <c r="M15" s="109"/>
      <c r="N15" s="98"/>
    </row>
    <row r="16" spans="3:16" ht="14.5" x14ac:dyDescent="0.35">
      <c r="C16" s="158" t="s">
        <v>46</v>
      </c>
      <c r="D16" s="186"/>
      <c r="E16" s="186"/>
      <c r="F16" s="187"/>
      <c r="G16" s="220"/>
      <c r="H16" s="220"/>
      <c r="I16" s="220"/>
      <c r="J16" s="220"/>
      <c r="K16" s="190" t="str">
        <f>IFERROR(IF('Allgemeine Angaben'!$H$11=Datengrundlage!$B$7,HLOOKUP('Allgemeine Angaben'!K21,Datengrundlage!$E$22:$N$26,4,0),HLOOKUP('Allgemeine Angaben'!K21,Datengrundlage!$E$22:$N$26,4,0)),"")</f>
        <v/>
      </c>
      <c r="L16" s="221"/>
      <c r="M16" s="109"/>
      <c r="N16" s="98"/>
    </row>
    <row r="17" spans="3:14" ht="14.5" x14ac:dyDescent="0.35">
      <c r="C17" s="158" t="s">
        <v>47</v>
      </c>
      <c r="D17" s="186"/>
      <c r="E17" s="186"/>
      <c r="F17" s="187"/>
      <c r="G17" s="220"/>
      <c r="H17" s="220"/>
      <c r="I17" s="220"/>
      <c r="J17" s="220"/>
      <c r="K17" s="190" t="str">
        <f>IFERROR(IF('Allgemeine Angaben'!$H$11=Datengrundlage!$B$7,HLOOKUP('Allgemeine Angaben'!K21,Datengrundlage!$E$22:$N$26,5,0),HLOOKUP('Allgemeine Angaben'!K21,Datengrundlage!$E$22:$N$26,5,0)),"")</f>
        <v/>
      </c>
      <c r="L17" s="221"/>
      <c r="M17" s="109"/>
      <c r="N17" s="98"/>
    </row>
    <row r="18" spans="3:14" ht="14.5" x14ac:dyDescent="0.35">
      <c r="M18" s="110"/>
    </row>
    <row r="19" spans="3:14" ht="14.5" x14ac:dyDescent="0.35">
      <c r="C19" s="18" t="s">
        <v>52</v>
      </c>
      <c r="D19" s="19"/>
      <c r="E19" s="19"/>
      <c r="F19" s="19"/>
      <c r="G19" s="19"/>
      <c r="H19" s="19"/>
      <c r="I19" s="19"/>
      <c r="J19" s="19"/>
      <c r="K19" s="19"/>
      <c r="L19" s="19"/>
      <c r="M19" s="107" t="s">
        <v>181</v>
      </c>
    </row>
    <row r="20" spans="3:14" ht="18" customHeight="1" x14ac:dyDescent="0.35">
      <c r="C20" s="34" t="s">
        <v>59</v>
      </c>
      <c r="D20" s="35"/>
      <c r="E20" s="35"/>
      <c r="F20" s="35"/>
      <c r="G20" s="35"/>
      <c r="H20" s="35"/>
      <c r="I20" s="36"/>
      <c r="J20" s="36"/>
      <c r="K20" s="36"/>
      <c r="L20" s="36"/>
      <c r="M20" s="111"/>
    </row>
    <row r="21" spans="3:14" ht="14.5" x14ac:dyDescent="0.35">
      <c r="C21" s="199" t="s">
        <v>61</v>
      </c>
      <c r="D21" s="194"/>
      <c r="E21" s="194"/>
      <c r="F21" s="194"/>
      <c r="G21" s="194"/>
      <c r="H21" s="195"/>
      <c r="J21" s="37"/>
      <c r="K21" s="37"/>
      <c r="L21" s="116"/>
      <c r="M21" s="109"/>
      <c r="N21" s="98"/>
    </row>
    <row r="22" spans="3:14" ht="10.5" customHeight="1" x14ac:dyDescent="0.35">
      <c r="C22" s="39"/>
      <c r="D22" s="37"/>
      <c r="E22" s="37"/>
      <c r="F22" s="37"/>
      <c r="G22" s="37"/>
      <c r="H22" s="37"/>
      <c r="J22" s="37"/>
      <c r="K22" s="37"/>
      <c r="L22" s="110"/>
      <c r="M22" s="37"/>
    </row>
    <row r="23" spans="3:14" ht="18" customHeight="1" x14ac:dyDescent="0.35">
      <c r="C23" s="34" t="s">
        <v>88</v>
      </c>
      <c r="D23" s="35"/>
      <c r="E23" s="35"/>
      <c r="F23" s="35"/>
      <c r="G23" s="35"/>
      <c r="H23" s="35"/>
      <c r="I23" s="36"/>
      <c r="J23" s="36"/>
      <c r="K23" s="36"/>
      <c r="L23" s="114"/>
      <c r="M23" s="37"/>
    </row>
    <row r="24" spans="3:14" ht="14.5" x14ac:dyDescent="0.35">
      <c r="C24" s="196" t="s">
        <v>62</v>
      </c>
      <c r="D24" s="205"/>
      <c r="E24" s="205"/>
      <c r="F24" s="205"/>
      <c r="G24" s="205"/>
      <c r="H24" s="206"/>
      <c r="J24" s="37"/>
      <c r="K24" s="37"/>
      <c r="L24" s="116"/>
      <c r="M24" s="109"/>
      <c r="N24" s="98"/>
    </row>
    <row r="25" spans="3:14" ht="14.5" x14ac:dyDescent="0.35">
      <c r="C25" s="196" t="s">
        <v>63</v>
      </c>
      <c r="D25" s="205"/>
      <c r="E25" s="205"/>
      <c r="F25" s="205"/>
      <c r="G25" s="205"/>
      <c r="H25" s="206"/>
      <c r="J25" s="37"/>
      <c r="K25" s="37"/>
      <c r="L25" s="116"/>
      <c r="M25" s="109"/>
      <c r="N25" s="98"/>
    </row>
    <row r="26" spans="3:14" ht="14.5" x14ac:dyDescent="0.35">
      <c r="C26" s="196" t="str">
        <f>IF('Allgemeine Angaben'!$K$19=2018,"Weicht die Berechnung der Kostenschätzung von den §§12-18 BVergG 2018 ab?","Weicht die Berechnung der Kostenschätzung von den §§12-17 BVergG 2006 ab?")</f>
        <v>Weicht die Berechnung der Kostenschätzung von den §§12-17 BVergG 2006 ab?</v>
      </c>
      <c r="D26" s="205"/>
      <c r="E26" s="205"/>
      <c r="F26" s="205"/>
      <c r="G26" s="205"/>
      <c r="H26" s="206"/>
      <c r="J26" s="37"/>
      <c r="K26" s="37"/>
      <c r="L26" s="116"/>
      <c r="M26" s="109"/>
      <c r="N26" s="98"/>
    </row>
    <row r="27" spans="3:14" ht="14.5" x14ac:dyDescent="0.35">
      <c r="C27" s="196" t="str">
        <f>IF('Allgemeine Angaben'!$K$19=2018,"Wurden durch eine unrichtige Kostenschätzung Schwellenwerte unter- oder überschritten? (§12 BVergG 2018)","Wurden durch eine unrichtige Kostenschätzung Schwellenwerte unter- oder überschritten? (§12 BVergG 2006)")</f>
        <v>Wurden durch eine unrichtige Kostenschätzung Schwellenwerte unter- oder überschritten? (§12 BVergG 2006)</v>
      </c>
      <c r="D27" s="205"/>
      <c r="E27" s="205"/>
      <c r="F27" s="205"/>
      <c r="G27" s="205"/>
      <c r="H27" s="206"/>
      <c r="J27" s="99"/>
      <c r="K27" s="37"/>
      <c r="L27" s="116"/>
      <c r="M27" s="109"/>
      <c r="N27" s="98"/>
    </row>
    <row r="28" spans="3:14" ht="10.5" customHeight="1" x14ac:dyDescent="0.35">
      <c r="C28" s="39"/>
      <c r="D28" s="37"/>
      <c r="E28" s="37"/>
      <c r="F28" s="37"/>
      <c r="G28" s="37"/>
      <c r="H28" s="37"/>
      <c r="J28" s="37"/>
      <c r="K28" s="37"/>
      <c r="L28" s="110"/>
      <c r="M28" s="37"/>
    </row>
    <row r="29" spans="3:14" ht="10.5" customHeight="1" x14ac:dyDescent="0.35">
      <c r="C29" s="43"/>
      <c r="K29" s="37"/>
      <c r="L29" s="37"/>
      <c r="M29" s="37"/>
    </row>
    <row r="30" spans="3:14" ht="14.5" x14ac:dyDescent="0.35">
      <c r="C30" s="18" t="s">
        <v>53</v>
      </c>
      <c r="D30" s="19"/>
      <c r="E30" s="19"/>
      <c r="F30" s="19"/>
      <c r="G30" s="19"/>
      <c r="H30" s="19"/>
      <c r="I30" s="19"/>
      <c r="J30" s="19"/>
      <c r="K30" s="19"/>
      <c r="L30" s="19"/>
      <c r="M30" s="107" t="s">
        <v>181</v>
      </c>
    </row>
    <row r="31" spans="3:14" ht="18" customHeight="1" x14ac:dyDescent="0.35">
      <c r="C31" s="34" t="s">
        <v>89</v>
      </c>
      <c r="D31" s="100"/>
      <c r="E31" s="100"/>
      <c r="F31" s="100"/>
      <c r="G31" s="100"/>
      <c r="H31" s="100"/>
      <c r="I31" s="43"/>
      <c r="J31" s="43"/>
      <c r="K31" s="43"/>
      <c r="L31" s="43"/>
      <c r="M31" s="111"/>
    </row>
    <row r="32" spans="3:14" ht="14.25" customHeight="1" x14ac:dyDescent="0.35">
      <c r="C32" s="196" t="s">
        <v>64</v>
      </c>
      <c r="D32" s="205"/>
      <c r="E32" s="205"/>
      <c r="F32" s="205"/>
      <c r="G32" s="205"/>
      <c r="H32" s="206"/>
      <c r="I32" s="37"/>
      <c r="J32" s="37"/>
      <c r="K32" s="37"/>
      <c r="L32" s="116"/>
      <c r="M32" s="109"/>
    </row>
    <row r="33" spans="3:13" ht="14.5" x14ac:dyDescent="0.35">
      <c r="C33" s="196" t="s">
        <v>234</v>
      </c>
      <c r="D33" s="205"/>
      <c r="E33" s="205"/>
      <c r="F33" s="205"/>
      <c r="G33" s="205"/>
      <c r="H33" s="206"/>
      <c r="I33" s="37"/>
      <c r="J33" s="37"/>
      <c r="K33" s="37"/>
      <c r="L33" s="116"/>
      <c r="M33" s="109"/>
    </row>
    <row r="34" spans="3:13" ht="14.5" x14ac:dyDescent="0.35">
      <c r="C34" s="196" t="s">
        <v>60</v>
      </c>
      <c r="D34" s="205"/>
      <c r="E34" s="205"/>
      <c r="F34" s="205"/>
      <c r="G34" s="205"/>
      <c r="H34" s="206"/>
      <c r="I34" s="37"/>
      <c r="J34" s="37"/>
      <c r="K34" s="37"/>
      <c r="L34" s="116"/>
      <c r="M34" s="109"/>
    </row>
    <row r="35" spans="3:13" ht="15" customHeight="1" x14ac:dyDescent="0.35">
      <c r="C35" s="218" t="str">
        <f>IF(L34="Ja","Wenn ja, wurde die Friständerung in geeigneter Form durchgeführt?","")</f>
        <v/>
      </c>
      <c r="D35" s="219"/>
      <c r="E35" s="219"/>
      <c r="F35" s="219"/>
      <c r="G35" s="219"/>
      <c r="H35" s="219"/>
      <c r="I35" s="37"/>
      <c r="J35" s="37"/>
      <c r="K35" s="37"/>
      <c r="L35" s="113"/>
      <c r="M35" s="37"/>
    </row>
    <row r="36" spans="3:13" ht="10.5" customHeight="1" x14ac:dyDescent="0.35">
      <c r="L36" s="37"/>
      <c r="M36" s="37"/>
    </row>
    <row r="37" spans="3:13" ht="14.5" x14ac:dyDescent="0.35">
      <c r="C37" s="18" t="s">
        <v>54</v>
      </c>
      <c r="D37" s="19"/>
      <c r="E37" s="19"/>
      <c r="F37" s="19"/>
      <c r="G37" s="19"/>
      <c r="H37" s="19"/>
      <c r="I37" s="19"/>
      <c r="J37" s="19"/>
      <c r="K37" s="19"/>
      <c r="L37" s="19"/>
      <c r="M37" s="107" t="s">
        <v>181</v>
      </c>
    </row>
    <row r="38" spans="3:13" ht="18" customHeight="1" x14ac:dyDescent="0.35">
      <c r="C38" s="34" t="s">
        <v>87</v>
      </c>
      <c r="D38" s="100"/>
      <c r="E38" s="100"/>
      <c r="F38" s="100"/>
      <c r="G38" s="100"/>
      <c r="H38" s="100"/>
      <c r="I38" s="101"/>
      <c r="J38" s="101"/>
      <c r="K38" s="101"/>
      <c r="L38" s="101"/>
      <c r="M38" s="111"/>
    </row>
    <row r="39" spans="3:13" ht="14.5" x14ac:dyDescent="0.35">
      <c r="C39" s="196" t="s">
        <v>79</v>
      </c>
      <c r="D39" s="205"/>
      <c r="E39" s="205"/>
      <c r="F39" s="205"/>
      <c r="G39" s="205"/>
      <c r="H39" s="206"/>
      <c r="L39" s="116"/>
      <c r="M39" s="109"/>
    </row>
    <row r="40" spans="3:13" ht="14.5" x14ac:dyDescent="0.35">
      <c r="C40" s="196" t="s">
        <v>80</v>
      </c>
      <c r="D40" s="205"/>
      <c r="E40" s="205"/>
      <c r="F40" s="205"/>
      <c r="G40" s="205"/>
      <c r="H40" s="206"/>
      <c r="L40" s="116"/>
      <c r="M40" s="109"/>
    </row>
    <row r="41" spans="3:13" ht="14.5" x14ac:dyDescent="0.35">
      <c r="C41" s="196" t="s">
        <v>225</v>
      </c>
      <c r="D41" s="205"/>
      <c r="E41" s="205"/>
      <c r="F41" s="205"/>
      <c r="G41" s="205"/>
      <c r="H41" s="206"/>
      <c r="L41" s="116"/>
      <c r="M41" s="109"/>
    </row>
    <row r="42" spans="3:13" ht="42" customHeight="1" x14ac:dyDescent="0.35">
      <c r="D42" s="196" t="s">
        <v>81</v>
      </c>
      <c r="E42" s="205"/>
      <c r="F42" s="205"/>
      <c r="G42" s="205"/>
      <c r="H42" s="206"/>
      <c r="I42" s="37"/>
      <c r="J42" s="216"/>
      <c r="K42" s="217"/>
      <c r="L42" s="217"/>
      <c r="M42" s="109"/>
    </row>
    <row r="43" spans="3:13" ht="14.5" x14ac:dyDescent="0.35">
      <c r="D43" s="196" t="s">
        <v>82</v>
      </c>
      <c r="E43" s="205"/>
      <c r="F43" s="205"/>
      <c r="G43" s="205"/>
      <c r="H43" s="206"/>
      <c r="L43" s="116"/>
      <c r="M43" s="109"/>
    </row>
    <row r="44" spans="3:13" ht="14.5" x14ac:dyDescent="0.35">
      <c r="C44" s="196" t="s">
        <v>226</v>
      </c>
      <c r="D44" s="205"/>
      <c r="E44" s="205"/>
      <c r="F44" s="205"/>
      <c r="G44" s="205"/>
      <c r="H44" s="206"/>
      <c r="L44" s="116"/>
      <c r="M44" s="109"/>
    </row>
    <row r="45" spans="3:13" ht="42" customHeight="1" x14ac:dyDescent="0.35">
      <c r="D45" s="196" t="s">
        <v>81</v>
      </c>
      <c r="E45" s="205"/>
      <c r="F45" s="205"/>
      <c r="G45" s="205"/>
      <c r="H45" s="206"/>
      <c r="J45" s="216"/>
      <c r="K45" s="217"/>
      <c r="L45" s="217"/>
      <c r="M45" s="109"/>
    </row>
    <row r="46" spans="3:13" ht="14.5" x14ac:dyDescent="0.35">
      <c r="D46" s="196" t="s">
        <v>83</v>
      </c>
      <c r="E46" s="205"/>
      <c r="F46" s="205"/>
      <c r="G46" s="205"/>
      <c r="H46" s="206"/>
      <c r="L46" s="116"/>
      <c r="M46" s="109"/>
    </row>
    <row r="47" spans="3:13" ht="14.5" x14ac:dyDescent="0.35">
      <c r="C47" s="196" t="s">
        <v>227</v>
      </c>
      <c r="D47" s="205"/>
      <c r="E47" s="205"/>
      <c r="F47" s="205"/>
      <c r="G47" s="205"/>
      <c r="H47" s="206"/>
      <c r="L47" s="116"/>
      <c r="M47" s="109"/>
    </row>
    <row r="48" spans="3:13" ht="42" customHeight="1" x14ac:dyDescent="0.35">
      <c r="D48" s="196" t="s">
        <v>81</v>
      </c>
      <c r="E48" s="205"/>
      <c r="F48" s="205"/>
      <c r="G48" s="205"/>
      <c r="H48" s="206"/>
      <c r="J48" s="216"/>
      <c r="K48" s="217"/>
      <c r="L48" s="217"/>
      <c r="M48" s="109"/>
    </row>
    <row r="49" spans="3:15" ht="14.5" x14ac:dyDescent="0.35">
      <c r="D49" s="196" t="s">
        <v>84</v>
      </c>
      <c r="E49" s="205"/>
      <c r="F49" s="205"/>
      <c r="G49" s="205"/>
      <c r="H49" s="206"/>
      <c r="L49" s="116"/>
      <c r="M49" s="109"/>
    </row>
    <row r="50" spans="3:15" ht="10.5" customHeight="1" x14ac:dyDescent="0.35">
      <c r="L50" s="110"/>
      <c r="M50" s="37"/>
    </row>
    <row r="51" spans="3:15" ht="14.5" x14ac:dyDescent="0.35">
      <c r="C51" s="34" t="s">
        <v>90</v>
      </c>
      <c r="D51" s="100"/>
      <c r="E51" s="100"/>
      <c r="F51" s="100"/>
      <c r="G51" s="100"/>
      <c r="H51" s="100"/>
      <c r="I51" s="101"/>
      <c r="J51" s="101"/>
      <c r="K51" s="101"/>
      <c r="L51" s="112"/>
      <c r="M51" s="37"/>
    </row>
    <row r="52" spans="3:15" ht="14.5" x14ac:dyDescent="0.35">
      <c r="C52" s="196" t="s">
        <v>85</v>
      </c>
      <c r="D52" s="205"/>
      <c r="E52" s="205"/>
      <c r="F52" s="205"/>
      <c r="G52" s="205"/>
      <c r="H52" s="206"/>
      <c r="L52" s="116"/>
      <c r="M52" s="109"/>
    </row>
    <row r="53" spans="3:15" ht="14.5" x14ac:dyDescent="0.35">
      <c r="C53" s="196" t="s">
        <v>219</v>
      </c>
      <c r="D53" s="205"/>
      <c r="E53" s="205"/>
      <c r="F53" s="205"/>
      <c r="G53" s="205"/>
      <c r="H53" s="206"/>
      <c r="L53" s="116"/>
      <c r="M53" s="109"/>
    </row>
    <row r="54" spans="3:15" ht="14.5" x14ac:dyDescent="0.35">
      <c r="C54" s="196" t="s">
        <v>86</v>
      </c>
      <c r="D54" s="205"/>
      <c r="E54" s="205"/>
      <c r="F54" s="205"/>
      <c r="G54" s="205"/>
      <c r="H54" s="206"/>
      <c r="L54" s="116"/>
      <c r="M54" s="109"/>
    </row>
    <row r="55" spans="3:15" ht="9" customHeight="1" x14ac:dyDescent="0.35">
      <c r="L55" s="110"/>
      <c r="M55" s="37"/>
    </row>
    <row r="56" spans="3:15" ht="14.5" x14ac:dyDescent="0.35">
      <c r="C56" s="34" t="s">
        <v>91</v>
      </c>
      <c r="D56" s="100"/>
      <c r="E56" s="100"/>
      <c r="F56" s="100"/>
      <c r="G56" s="100"/>
      <c r="H56" s="100"/>
      <c r="I56" s="101"/>
      <c r="J56" s="101"/>
      <c r="K56" s="101"/>
      <c r="L56" s="112"/>
      <c r="M56" s="37"/>
    </row>
    <row r="57" spans="3:15" ht="14.5" x14ac:dyDescent="0.35">
      <c r="C57" s="196" t="str">
        <f>IF('Allgemeine Angaben'!$K$19=2018,"Wurden die Auswahlkriterien nach den Regeln des BVergG 2018 bekanntgegeben?","Wurden die Auswahlkriterien nach den Regeln des BVergG 2006 bekanntgegeben?")</f>
        <v>Wurden die Auswahlkriterien nach den Regeln des BVergG 2006 bekanntgegeben?</v>
      </c>
      <c r="D57" s="205"/>
      <c r="E57" s="205"/>
      <c r="F57" s="205"/>
      <c r="G57" s="205"/>
      <c r="H57" s="206"/>
      <c r="L57" s="116"/>
      <c r="M57" s="109"/>
    </row>
    <row r="58" spans="3:15" ht="14.5" x14ac:dyDescent="0.35">
      <c r="C58" s="196" t="s">
        <v>92</v>
      </c>
      <c r="D58" s="205"/>
      <c r="E58" s="205"/>
      <c r="F58" s="205"/>
      <c r="G58" s="205"/>
      <c r="H58" s="206"/>
      <c r="L58" s="116"/>
      <c r="M58" s="109"/>
    </row>
    <row r="59" spans="3:15" ht="14.5" x14ac:dyDescent="0.35">
      <c r="C59" s="196" t="s">
        <v>228</v>
      </c>
      <c r="D59" s="205"/>
      <c r="E59" s="205"/>
      <c r="F59" s="205"/>
      <c r="G59" s="205"/>
      <c r="H59" s="206"/>
      <c r="L59" s="116"/>
      <c r="M59" s="109"/>
    </row>
    <row r="60" spans="3:15" ht="14.5" x14ac:dyDescent="0.35">
      <c r="C60" s="196" t="s">
        <v>93</v>
      </c>
      <c r="D60" s="205"/>
      <c r="E60" s="205"/>
      <c r="F60" s="205"/>
      <c r="G60" s="205"/>
      <c r="H60" s="206"/>
      <c r="L60" s="116"/>
      <c r="M60" s="109"/>
    </row>
    <row r="61" spans="3:15" ht="10.5" customHeight="1" x14ac:dyDescent="0.35">
      <c r="L61" s="110"/>
      <c r="M61" s="37"/>
    </row>
    <row r="62" spans="3:15" ht="14.5" x14ac:dyDescent="0.35">
      <c r="C62" s="34" t="s">
        <v>237</v>
      </c>
      <c r="D62" s="100"/>
      <c r="E62" s="100"/>
      <c r="F62" s="100"/>
      <c r="G62" s="100"/>
      <c r="H62" s="100"/>
      <c r="I62" s="101"/>
      <c r="J62" s="101"/>
      <c r="K62" s="101"/>
      <c r="L62" s="112"/>
      <c r="M62" s="37"/>
    </row>
    <row r="63" spans="3:15" ht="14.5" x14ac:dyDescent="0.35">
      <c r="C63" s="196" t="s">
        <v>95</v>
      </c>
      <c r="D63" s="205"/>
      <c r="E63" s="205"/>
      <c r="F63" s="205"/>
      <c r="G63" s="205"/>
      <c r="H63" s="206"/>
      <c r="L63" s="116"/>
      <c r="M63" s="109"/>
      <c r="N63" s="102"/>
      <c r="O63" s="103"/>
    </row>
    <row r="64" spans="3:15" ht="30.75" customHeight="1" x14ac:dyDescent="0.35">
      <c r="C64" s="207" t="str">
        <f>IF('Allgemeine Angaben'!$K$19=2018,"Hat die Angebotsöffnung entsprechend der Regelungen des BVergG 2018 stattgefunden? (nicht zwingend vorzunehmen: vgl. §133 Abs. 4 BVergG 2018)","Hat die Angebotsöffnung entsprechend der Regelungen des BVergG 2006 stattgefunden? (nicht zwingend vorzunehmen: vgl. §§118 und 121 Abs. 4 BVergG 2006)")</f>
        <v>Hat die Angebotsöffnung entsprechend der Regelungen des BVergG 2006 stattgefunden? (nicht zwingend vorzunehmen: vgl. §§118 und 121 Abs. 4 BVergG 2006)</v>
      </c>
      <c r="D64" s="208"/>
      <c r="E64" s="208"/>
      <c r="F64" s="208"/>
      <c r="G64" s="208"/>
      <c r="H64" s="209"/>
      <c r="L64" s="116"/>
      <c r="M64" s="109"/>
    </row>
    <row r="65" spans="3:13" ht="14.25" customHeight="1" x14ac:dyDescent="0.35">
      <c r="C65" s="207" t="str">
        <f>IF('Allgemeine Angaben'!$K$19=2018,"Wurden alle Entscheidungen entsprechend dem BVergG 2018 durchgeführt und dokumentiert (beispielsweise Ausschluss von Bietern und Bieterinnen?)","Wurden alle Entscheidungen entsprechend dem BVergG 2006 durchgeführt und dokumentiert (bspw. Ausschluss von Bietern und Bieterinnen?)")</f>
        <v>Wurden alle Entscheidungen entsprechend dem BVergG 2006 durchgeführt und dokumentiert (bspw. Ausschluss von Bietern und Bieterinnen?)</v>
      </c>
      <c r="D65" s="208"/>
      <c r="E65" s="208"/>
      <c r="F65" s="208"/>
      <c r="G65" s="208"/>
      <c r="H65" s="209"/>
      <c r="L65" s="116"/>
      <c r="M65" s="109"/>
    </row>
    <row r="66" spans="3:13" ht="15" customHeight="1" x14ac:dyDescent="0.35">
      <c r="C66" s="207" t="s">
        <v>238</v>
      </c>
      <c r="D66" s="208"/>
      <c r="E66" s="208"/>
      <c r="F66" s="208"/>
      <c r="G66" s="208"/>
      <c r="H66" s="209"/>
      <c r="L66" s="116"/>
      <c r="M66" s="109"/>
    </row>
    <row r="67" spans="3:13" ht="10.5" customHeight="1" x14ac:dyDescent="0.35">
      <c r="L67" s="110"/>
      <c r="M67" s="37"/>
    </row>
    <row r="68" spans="3:13" ht="14.5" x14ac:dyDescent="0.35">
      <c r="C68" s="34" t="s">
        <v>96</v>
      </c>
      <c r="D68" s="100"/>
      <c r="E68" s="100"/>
      <c r="F68" s="100"/>
      <c r="G68" s="100"/>
      <c r="H68" s="100"/>
      <c r="I68" s="101"/>
      <c r="J68" s="101"/>
      <c r="K68" s="101"/>
      <c r="L68" s="112"/>
      <c r="M68" s="37"/>
    </row>
    <row r="69" spans="3:13" ht="14.5" x14ac:dyDescent="0.35">
      <c r="C69" s="196" t="s">
        <v>97</v>
      </c>
      <c r="D69" s="205"/>
      <c r="E69" s="205"/>
      <c r="F69" s="205"/>
      <c r="G69" s="205"/>
      <c r="H69" s="206"/>
      <c r="L69" s="116"/>
      <c r="M69" s="109"/>
    </row>
    <row r="70" spans="3:13" ht="14.5" x14ac:dyDescent="0.35">
      <c r="C70" s="196" t="s">
        <v>239</v>
      </c>
      <c r="D70" s="205"/>
      <c r="E70" s="205"/>
      <c r="F70" s="205"/>
      <c r="G70" s="205"/>
      <c r="H70" s="206"/>
      <c r="L70" s="116"/>
      <c r="M70" s="109"/>
    </row>
    <row r="71" spans="3:13" ht="10.5" customHeight="1" x14ac:dyDescent="0.35">
      <c r="M71" s="110"/>
    </row>
    <row r="72" spans="3:13" ht="14.5" x14ac:dyDescent="0.35">
      <c r="C72" s="18" t="s">
        <v>55</v>
      </c>
      <c r="D72" s="19"/>
      <c r="E72" s="19"/>
      <c r="F72" s="19"/>
      <c r="G72" s="19"/>
      <c r="H72" s="19"/>
      <c r="I72" s="19"/>
      <c r="J72" s="19"/>
      <c r="K72" s="19"/>
      <c r="L72" s="19"/>
      <c r="M72" s="107" t="s">
        <v>181</v>
      </c>
    </row>
    <row r="73" spans="3:13" ht="14.5" x14ac:dyDescent="0.35">
      <c r="C73" s="196" t="s">
        <v>98</v>
      </c>
      <c r="D73" s="205"/>
      <c r="E73" s="205"/>
      <c r="F73" s="205"/>
      <c r="G73" s="205"/>
      <c r="H73" s="206"/>
      <c r="L73" s="116"/>
      <c r="M73" s="109"/>
    </row>
    <row r="74" spans="3:13" ht="14.5" x14ac:dyDescent="0.35">
      <c r="C74" s="196" t="s">
        <v>240</v>
      </c>
      <c r="D74" s="205"/>
      <c r="E74" s="205"/>
      <c r="F74" s="205"/>
      <c r="G74" s="205"/>
      <c r="H74" s="206"/>
      <c r="L74" s="116"/>
      <c r="M74" s="109"/>
    </row>
    <row r="75" spans="3:13" ht="14.5" x14ac:dyDescent="0.35">
      <c r="C75" s="196" t="s">
        <v>100</v>
      </c>
      <c r="D75" s="205"/>
      <c r="E75" s="205"/>
      <c r="F75" s="205"/>
      <c r="G75" s="205"/>
      <c r="H75" s="206"/>
      <c r="L75" s="116"/>
      <c r="M75" s="109"/>
    </row>
    <row r="76" spans="3:13" ht="14.5" x14ac:dyDescent="0.35">
      <c r="C76" s="196" t="s">
        <v>101</v>
      </c>
      <c r="D76" s="205"/>
      <c r="E76" s="205"/>
      <c r="F76" s="205"/>
      <c r="G76" s="205"/>
      <c r="H76" s="206"/>
      <c r="L76" s="116"/>
      <c r="M76" s="109"/>
    </row>
    <row r="77" spans="3:13" ht="14.5" x14ac:dyDescent="0.35">
      <c r="C77" s="196" t="s">
        <v>102</v>
      </c>
      <c r="D77" s="205"/>
      <c r="E77" s="205"/>
      <c r="F77" s="205"/>
      <c r="G77" s="205"/>
      <c r="H77" s="206"/>
      <c r="L77" s="116"/>
      <c r="M77" s="109"/>
    </row>
    <row r="78" spans="3:13" ht="10.5" customHeight="1" x14ac:dyDescent="0.35">
      <c r="C78" s="43"/>
      <c r="M78" s="110"/>
    </row>
    <row r="79" spans="3:13" ht="14.5" x14ac:dyDescent="0.35">
      <c r="C79" s="18" t="s">
        <v>56</v>
      </c>
      <c r="D79" s="19"/>
      <c r="E79" s="19"/>
      <c r="F79" s="19"/>
      <c r="G79" s="19"/>
      <c r="H79" s="19"/>
      <c r="I79" s="19"/>
      <c r="J79" s="19"/>
      <c r="K79" s="19"/>
      <c r="L79" s="19"/>
      <c r="M79" s="107" t="s">
        <v>181</v>
      </c>
    </row>
    <row r="80" spans="3:13" ht="14.5" x14ac:dyDescent="0.35">
      <c r="C80" s="196" t="s">
        <v>103</v>
      </c>
      <c r="D80" s="205"/>
      <c r="E80" s="205"/>
      <c r="F80" s="205"/>
      <c r="G80" s="205"/>
      <c r="H80" s="206"/>
      <c r="L80" s="116"/>
      <c r="M80" s="109"/>
    </row>
    <row r="81" spans="3:15" ht="14.5" x14ac:dyDescent="0.35">
      <c r="C81" s="196" t="s">
        <v>104</v>
      </c>
      <c r="D81" s="205"/>
      <c r="E81" s="205"/>
      <c r="F81" s="205"/>
      <c r="G81" s="205"/>
      <c r="H81" s="206"/>
      <c r="L81" s="116"/>
      <c r="M81" s="109"/>
    </row>
    <row r="82" spans="3:15" ht="14.5" x14ac:dyDescent="0.35">
      <c r="C82" s="39"/>
      <c r="D82" s="85"/>
      <c r="E82" s="85"/>
      <c r="F82" s="85"/>
      <c r="G82" s="85"/>
      <c r="H82" s="85"/>
      <c r="J82" s="37"/>
      <c r="K82" s="37"/>
      <c r="L82" s="33"/>
      <c r="M82" s="120"/>
      <c r="O82" s="80"/>
    </row>
    <row r="83" spans="3:15" ht="14.5" x14ac:dyDescent="0.35">
      <c r="C83" s="18" t="s">
        <v>57</v>
      </c>
      <c r="D83" s="19"/>
      <c r="E83" s="19"/>
      <c r="F83" s="19"/>
      <c r="G83" s="19"/>
      <c r="H83" s="19"/>
      <c r="I83" s="19"/>
      <c r="J83" s="19"/>
      <c r="K83" s="19"/>
      <c r="L83" s="19"/>
      <c r="M83" s="107" t="s">
        <v>181</v>
      </c>
    </row>
    <row r="84" spans="3:15" ht="14.5" x14ac:dyDescent="0.35">
      <c r="C84" s="104" t="s">
        <v>105</v>
      </c>
      <c r="M84" s="111"/>
    </row>
    <row r="85" spans="3:15" ht="14.5" x14ac:dyDescent="0.35">
      <c r="C85" s="196" t="s">
        <v>178</v>
      </c>
      <c r="D85" s="205"/>
      <c r="E85" s="205"/>
      <c r="F85" s="205"/>
      <c r="G85" s="205"/>
      <c r="H85" s="206"/>
      <c r="L85" s="116"/>
      <c r="M85" s="109"/>
    </row>
    <row r="86" spans="3:15" ht="14.5" x14ac:dyDescent="0.35">
      <c r="C86" s="196" t="s">
        <v>106</v>
      </c>
      <c r="D86" s="205"/>
      <c r="E86" s="205"/>
      <c r="F86" s="205"/>
      <c r="G86" s="205"/>
      <c r="H86" s="206"/>
      <c r="L86" s="116"/>
      <c r="M86" s="109"/>
    </row>
    <row r="87" spans="3:15" ht="14.5" x14ac:dyDescent="0.35">
      <c r="C87" s="196" t="s">
        <v>107</v>
      </c>
      <c r="D87" s="205"/>
      <c r="E87" s="205"/>
      <c r="F87" s="205"/>
      <c r="G87" s="205"/>
      <c r="H87" s="206"/>
      <c r="L87" s="116"/>
      <c r="M87" s="109"/>
    </row>
    <row r="88" spans="3:15" ht="14.5" x14ac:dyDescent="0.35">
      <c r="C88" s="196" t="s">
        <v>236</v>
      </c>
      <c r="D88" s="205"/>
      <c r="E88" s="205"/>
      <c r="F88" s="205"/>
      <c r="G88" s="205"/>
      <c r="H88" s="206"/>
      <c r="L88" s="117"/>
      <c r="M88" s="109"/>
    </row>
    <row r="89" spans="3:15" ht="14.5" x14ac:dyDescent="0.35">
      <c r="C89" s="196" t="s">
        <v>232</v>
      </c>
      <c r="D89" s="205"/>
      <c r="E89" s="205"/>
      <c r="F89" s="205"/>
      <c r="G89" s="205"/>
      <c r="H89" s="206"/>
      <c r="L89" s="210"/>
      <c r="M89" s="211"/>
    </row>
    <row r="90" spans="3:15" ht="14.5" x14ac:dyDescent="0.35">
      <c r="L90" s="212"/>
      <c r="M90" s="213"/>
    </row>
    <row r="91" spans="3:15" ht="14.5" x14ac:dyDescent="0.35">
      <c r="L91" s="214"/>
      <c r="M91" s="215"/>
    </row>
    <row r="92" spans="3:15" ht="14.5" x14ac:dyDescent="0.35"/>
    <row r="93" spans="3:15" ht="14.5" x14ac:dyDescent="0.35"/>
    <row r="94" spans="3:15" ht="15" customHeight="1" x14ac:dyDescent="0.35"/>
    <row r="95" spans="3:15" ht="14.5" hidden="1" x14ac:dyDescent="0.35"/>
    <row r="96" spans="3:15" ht="14.5" hidden="1" x14ac:dyDescent="0.35"/>
    <row r="97" ht="14.5" hidden="1" x14ac:dyDescent="0.35"/>
    <row r="98" ht="14.5" hidden="1" x14ac:dyDescent="0.35"/>
    <row r="99" ht="14.5" hidden="1" x14ac:dyDescent="0.35"/>
    <row r="100" ht="15" customHeight="1" x14ac:dyDescent="0.35"/>
    <row r="101" ht="15" customHeight="1" x14ac:dyDescent="0.35"/>
    <row r="102" ht="15" customHeight="1" x14ac:dyDescent="0.35"/>
    <row r="103" ht="15" customHeight="1" x14ac:dyDescent="0.35"/>
    <row r="104" ht="15" customHeight="1" x14ac:dyDescent="0.35"/>
    <row r="105" ht="15" customHeight="1" x14ac:dyDescent="0.35"/>
    <row r="106" ht="15" customHeight="1" x14ac:dyDescent="0.35"/>
    <row r="107" ht="15" customHeight="1" x14ac:dyDescent="0.35"/>
    <row r="108" ht="15" customHeight="1" x14ac:dyDescent="0.35"/>
    <row r="109" ht="15" customHeight="1" x14ac:dyDescent="0.35"/>
    <row r="111" ht="15" customHeight="1" x14ac:dyDescent="0.35"/>
    <row r="112" ht="15" customHeight="1" x14ac:dyDescent="0.35"/>
    <row r="113" ht="15" customHeight="1" x14ac:dyDescent="0.35"/>
    <row r="114" ht="15" customHeight="1" x14ac:dyDescent="0.35"/>
    <row r="115" ht="15" customHeight="1" x14ac:dyDescent="0.35"/>
    <row r="116" ht="15" customHeight="1" x14ac:dyDescent="0.35"/>
    <row r="117" ht="15" customHeight="1" x14ac:dyDescent="0.35"/>
  </sheetData>
  <sheetProtection algorithmName="SHA-512" hashValue="ge9Roj2on9gwqFsPatJsHC0YkVN3YduvHDrwKMCH19+vuPCvqTS5KjD2r5dY3q4U4UVb7ArFjRYkI182MACG/Q==" saltValue="mJ5mCS5ETl6u6V6b0lIKlA==" spinCount="100000" sheet="1" selectLockedCells="1"/>
  <mergeCells count="75">
    <mergeCell ref="C24:H24"/>
    <mergeCell ref="G13:H13"/>
    <mergeCell ref="I13:J13"/>
    <mergeCell ref="K13:L13"/>
    <mergeCell ref="C14:F14"/>
    <mergeCell ref="G14:H14"/>
    <mergeCell ref="I14:J14"/>
    <mergeCell ref="K14:L14"/>
    <mergeCell ref="C15:F15"/>
    <mergeCell ref="G15:H15"/>
    <mergeCell ref="I15:J15"/>
    <mergeCell ref="K15:L15"/>
    <mergeCell ref="C16:F16"/>
    <mergeCell ref="G16:H16"/>
    <mergeCell ref="I16:J16"/>
    <mergeCell ref="K16:L16"/>
    <mergeCell ref="C10:H10"/>
    <mergeCell ref="I10:M10"/>
    <mergeCell ref="C2:L2"/>
    <mergeCell ref="C7:H7"/>
    <mergeCell ref="I7:M7"/>
    <mergeCell ref="C9:H9"/>
    <mergeCell ref="I9:M9"/>
    <mergeCell ref="C17:F17"/>
    <mergeCell ref="G17:H17"/>
    <mergeCell ref="I17:J17"/>
    <mergeCell ref="K17:L17"/>
    <mergeCell ref="C21:H21"/>
    <mergeCell ref="D43:H43"/>
    <mergeCell ref="C44:H44"/>
    <mergeCell ref="D45:H45"/>
    <mergeCell ref="J42:L42"/>
    <mergeCell ref="C25:H25"/>
    <mergeCell ref="C26:H26"/>
    <mergeCell ref="C27:H27"/>
    <mergeCell ref="C32:H32"/>
    <mergeCell ref="C33:H33"/>
    <mergeCell ref="C34:H34"/>
    <mergeCell ref="C39:H39"/>
    <mergeCell ref="C40:H40"/>
    <mergeCell ref="C41:H41"/>
    <mergeCell ref="D42:H42"/>
    <mergeCell ref="J45:L45"/>
    <mergeCell ref="C35:H35"/>
    <mergeCell ref="D46:H46"/>
    <mergeCell ref="C64:H64"/>
    <mergeCell ref="D48:H48"/>
    <mergeCell ref="J48:L48"/>
    <mergeCell ref="D49:H49"/>
    <mergeCell ref="C52:H52"/>
    <mergeCell ref="C53:H53"/>
    <mergeCell ref="C54:H54"/>
    <mergeCell ref="C57:H57"/>
    <mergeCell ref="C58:H58"/>
    <mergeCell ref="C59:H59"/>
    <mergeCell ref="C60:H60"/>
    <mergeCell ref="C63:H63"/>
    <mergeCell ref="C47:H47"/>
    <mergeCell ref="C85:H85"/>
    <mergeCell ref="C65:H65"/>
    <mergeCell ref="C66:H66"/>
    <mergeCell ref="C69:H69"/>
    <mergeCell ref="C70:H70"/>
    <mergeCell ref="C73:H73"/>
    <mergeCell ref="C74:H74"/>
    <mergeCell ref="C75:H75"/>
    <mergeCell ref="C76:H76"/>
    <mergeCell ref="C77:H77"/>
    <mergeCell ref="C80:H80"/>
    <mergeCell ref="C81:H81"/>
    <mergeCell ref="C86:H86"/>
    <mergeCell ref="C87:H87"/>
    <mergeCell ref="C88:H88"/>
    <mergeCell ref="C89:H89"/>
    <mergeCell ref="L89:M91"/>
  </mergeCells>
  <conditionalFormatting sqref="C35:H35">
    <cfRule type="expression" dxfId="5" priority="3">
      <formula>$L$34="Ja"</formula>
    </cfRule>
  </conditionalFormatting>
  <conditionalFormatting sqref="L35:M35">
    <cfRule type="expression" dxfId="4" priority="2">
      <formula>$L$34="Ja"</formula>
    </cfRule>
  </conditionalFormatting>
  <conditionalFormatting sqref="M35">
    <cfRule type="expression" dxfId="3" priority="1">
      <formula>$L$34="Ja"</formula>
    </cfRule>
  </conditionalFormatting>
  <dataValidations count="3">
    <dataValidation type="list" allowBlank="1" showInputMessage="1" showErrorMessage="1" sqref="L82" xr:uid="{58ECCAAC-7184-447F-AD72-A292050B84D8}">
      <formula1>Ja_Nein</formula1>
    </dataValidation>
    <dataValidation type="list" allowBlank="1" showInputMessage="1" showErrorMessage="1" sqref="L21 L24:L27 L32:L35 L39:L41 L43:L44 L46:L47 L49 L52:L54 L57:L60 L64:L66 L69:L70 L73:L77 L80:L81 L85:L88" xr:uid="{D5BF546C-5066-4279-ABCB-A543624E00BF}">
      <formula1>Ja_Nein_nicht_relevant</formula1>
    </dataValidation>
    <dataValidation type="whole" allowBlank="1" showInputMessage="1" showErrorMessage="1" sqref="L63" xr:uid="{77BEE7CB-F241-4933-93F6-EF6976052D8A}">
      <formula1>0</formula1>
      <formula2>10000</formula2>
    </dataValidation>
  </dataValidations>
  <pageMargins left="0.23622047244094491" right="0.23622047244094491" top="0.78740157480314965" bottom="0.78740157480314965" header="0.31496062992125984" footer="0.31496062992125984"/>
  <pageSetup paperSize="9" scale="44" orientation="portrait" r:id="rId1"/>
  <headerFooter>
    <oddFooter>&amp;L&amp;9Version 01/2025&amp;R&amp;9&amp;P von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4B558-61D0-411A-93A2-85FBA55BE8E9}">
  <sheetPr codeName="Tabelle16"/>
  <dimension ref="C1:P117"/>
  <sheetViews>
    <sheetView zoomScaleNormal="100" zoomScaleSheetLayoutView="80" workbookViewId="0">
      <selection activeCell="I7" sqref="I7:M7"/>
    </sheetView>
  </sheetViews>
  <sheetFormatPr baseColWidth="10" defaultColWidth="11.453125" defaultRowHeight="15" customHeight="1" zeroHeight="1" x14ac:dyDescent="0.35"/>
  <cols>
    <col min="1" max="1" width="3.1796875" style="59" customWidth="1"/>
    <col min="2" max="2" width="2.453125" style="59" customWidth="1"/>
    <col min="3" max="3" width="4.453125" style="59" customWidth="1"/>
    <col min="4" max="4" width="27.54296875" style="59" customWidth="1"/>
    <col min="5" max="5" width="27.453125" style="59" customWidth="1"/>
    <col min="6" max="6" width="24.54296875" style="59" customWidth="1"/>
    <col min="7" max="7" width="19.453125" style="59" customWidth="1"/>
    <col min="8" max="8" width="20.453125" style="59" customWidth="1"/>
    <col min="9" max="9" width="15.453125" style="59" customWidth="1"/>
    <col min="10" max="10" width="21.1796875" style="59" customWidth="1"/>
    <col min="11" max="11" width="21" style="59" bestFit="1" customWidth="1"/>
    <col min="12" max="12" width="23.54296875" style="59" customWidth="1"/>
    <col min="13" max="13" width="25.54296875" style="59" customWidth="1"/>
    <col min="14" max="14" width="5.54296875" style="59" customWidth="1"/>
    <col min="15" max="15" width="11.453125" style="59" hidden="1" customWidth="1"/>
    <col min="16" max="16" width="8.1796875" style="59" hidden="1" customWidth="1"/>
    <col min="17" max="16384" width="11.453125" style="59"/>
  </cols>
  <sheetData>
    <row r="1" spans="3:16" ht="4.5" customHeight="1" x14ac:dyDescent="0.35"/>
    <row r="2" spans="3:16" ht="24.75" customHeight="1" x14ac:dyDescent="0.35">
      <c r="C2" s="231"/>
      <c r="D2" s="232"/>
      <c r="E2" s="232"/>
      <c r="F2" s="232"/>
      <c r="G2" s="232"/>
      <c r="H2" s="232"/>
      <c r="I2" s="232"/>
      <c r="J2" s="232"/>
      <c r="K2" s="232"/>
      <c r="L2" s="232"/>
      <c r="M2" s="87"/>
      <c r="N2" s="87"/>
      <c r="O2" s="87"/>
      <c r="P2" s="87"/>
    </row>
    <row r="3" spans="3:16" ht="5.25" customHeight="1" x14ac:dyDescent="0.35"/>
    <row r="4" spans="3:16" ht="30.75" customHeight="1" x14ac:dyDescent="0.6">
      <c r="C4" s="31" t="s">
        <v>218</v>
      </c>
      <c r="F4" s="31"/>
      <c r="K4" s="96" t="str">
        <f>HYPERLINK("#'Übersicht Vergabe'!A1","zurück zur Übersicht")</f>
        <v>zurück zur Übersicht</v>
      </c>
    </row>
    <row r="5" spans="3:16" ht="14.5" x14ac:dyDescent="0.35"/>
    <row r="6" spans="3:16" ht="14.5" x14ac:dyDescent="0.35">
      <c r="C6" s="18" t="s">
        <v>42</v>
      </c>
      <c r="D6" s="19"/>
      <c r="E6" s="19"/>
      <c r="F6" s="19"/>
      <c r="G6" s="19"/>
      <c r="H6" s="19"/>
      <c r="I6" s="19"/>
      <c r="J6" s="19"/>
      <c r="K6" s="19"/>
      <c r="L6" s="19"/>
      <c r="M6" s="62"/>
    </row>
    <row r="7" spans="3:16" ht="25.5" customHeight="1" x14ac:dyDescent="0.35">
      <c r="C7" s="158" t="s">
        <v>186</v>
      </c>
      <c r="D7" s="186"/>
      <c r="E7" s="186"/>
      <c r="F7" s="186"/>
      <c r="G7" s="186"/>
      <c r="H7" s="186"/>
      <c r="I7" s="222"/>
      <c r="J7" s="223"/>
      <c r="K7" s="223"/>
      <c r="L7" s="223"/>
      <c r="M7" s="224"/>
    </row>
    <row r="8" spans="3:16" ht="14.5" x14ac:dyDescent="0.35">
      <c r="C8" s="34" t="s">
        <v>171</v>
      </c>
    </row>
    <row r="9" spans="3:16" ht="14.5" hidden="1" x14ac:dyDescent="0.35">
      <c r="C9" s="228" t="s">
        <v>184</v>
      </c>
      <c r="D9" s="197"/>
      <c r="E9" s="197"/>
      <c r="F9" s="197"/>
      <c r="G9" s="197"/>
      <c r="H9" s="198"/>
      <c r="I9" s="229">
        <f>'Übersicht Vergabe'!E16</f>
        <v>0</v>
      </c>
      <c r="J9" s="230"/>
      <c r="K9" s="230"/>
      <c r="L9" s="230"/>
      <c r="M9" s="230"/>
    </row>
    <row r="10" spans="3:16" ht="25.5" customHeight="1" x14ac:dyDescent="0.35">
      <c r="C10" s="228" t="s">
        <v>183</v>
      </c>
      <c r="D10" s="197"/>
      <c r="E10" s="197"/>
      <c r="F10" s="197"/>
      <c r="G10" s="197"/>
      <c r="H10" s="198"/>
      <c r="I10" s="226" t="s">
        <v>77</v>
      </c>
      <c r="J10" s="227"/>
      <c r="K10" s="227"/>
      <c r="L10" s="227"/>
      <c r="M10" s="227"/>
    </row>
    <row r="11" spans="3:16" ht="10.5" customHeight="1" x14ac:dyDescent="0.35"/>
    <row r="12" spans="3:16" ht="14.5" x14ac:dyDescent="0.35">
      <c r="C12" s="18" t="s">
        <v>43</v>
      </c>
      <c r="D12" s="19"/>
      <c r="E12" s="19"/>
      <c r="F12" s="19"/>
      <c r="G12" s="19"/>
      <c r="H12" s="19"/>
      <c r="I12" s="19"/>
      <c r="J12" s="19"/>
      <c r="K12" s="19"/>
      <c r="L12" s="19"/>
      <c r="M12" s="107" t="s">
        <v>181</v>
      </c>
      <c r="N12" s="97"/>
    </row>
    <row r="13" spans="3:16" ht="33.75" customHeight="1" x14ac:dyDescent="0.35">
      <c r="C13" s="32"/>
      <c r="G13" s="200" t="s">
        <v>48</v>
      </c>
      <c r="H13" s="200"/>
      <c r="I13" s="200" t="s">
        <v>49</v>
      </c>
      <c r="J13" s="201"/>
      <c r="K13" s="200" t="s">
        <v>50</v>
      </c>
      <c r="L13" s="225"/>
      <c r="M13" s="108"/>
    </row>
    <row r="14" spans="3:16" ht="14.5" x14ac:dyDescent="0.35">
      <c r="C14" s="158" t="s">
        <v>223</v>
      </c>
      <c r="D14" s="186"/>
      <c r="E14" s="186"/>
      <c r="F14" s="187"/>
      <c r="G14" s="220"/>
      <c r="H14" s="220"/>
      <c r="I14" s="220"/>
      <c r="J14" s="220"/>
      <c r="K14" s="190" t="str">
        <f>IFERROR(HLOOKUP('Allgemeine Angaben'!K21,Datengrundlage!$E$22:$N$26,2,0),"")</f>
        <v/>
      </c>
      <c r="L14" s="221"/>
      <c r="M14" s="109"/>
      <c r="N14" s="98"/>
    </row>
    <row r="15" spans="3:16" ht="14.5" x14ac:dyDescent="0.35">
      <c r="C15" s="158" t="s">
        <v>235</v>
      </c>
      <c r="D15" s="186"/>
      <c r="E15" s="186"/>
      <c r="F15" s="187"/>
      <c r="G15" s="220"/>
      <c r="H15" s="220"/>
      <c r="I15" s="220"/>
      <c r="J15" s="220"/>
      <c r="K15" s="190" t="str">
        <f>IFERROR(IF('Allgemeine Angaben'!$H$11=Datengrundlage!$B$7,HLOOKUP('Allgemeine Angaben'!K21,Datengrundlage!$E$22:$N$26,3,0),HLOOKUP('Allgemeine Angaben'!K21,Datengrundlage!$E$22:$N$26,3,0)),"")</f>
        <v/>
      </c>
      <c r="L15" s="221"/>
      <c r="M15" s="109"/>
      <c r="N15" s="98"/>
    </row>
    <row r="16" spans="3:16" ht="14.5" x14ac:dyDescent="0.35">
      <c r="C16" s="158" t="s">
        <v>46</v>
      </c>
      <c r="D16" s="186"/>
      <c r="E16" s="186"/>
      <c r="F16" s="187"/>
      <c r="G16" s="220"/>
      <c r="H16" s="220"/>
      <c r="I16" s="220"/>
      <c r="J16" s="220"/>
      <c r="K16" s="190" t="str">
        <f>IFERROR(IF('Allgemeine Angaben'!$H$11=Datengrundlage!$B$7,HLOOKUP('Allgemeine Angaben'!K21,Datengrundlage!$E$22:$N$26,4,0),HLOOKUP('Allgemeine Angaben'!K21,Datengrundlage!$E$22:$N$26,4,0)),"")</f>
        <v/>
      </c>
      <c r="L16" s="221"/>
      <c r="M16" s="109"/>
      <c r="N16" s="98"/>
    </row>
    <row r="17" spans="3:14" ht="14.5" x14ac:dyDescent="0.35">
      <c r="C17" s="158" t="s">
        <v>47</v>
      </c>
      <c r="D17" s="186"/>
      <c r="E17" s="186"/>
      <c r="F17" s="187"/>
      <c r="G17" s="220"/>
      <c r="H17" s="220"/>
      <c r="I17" s="220"/>
      <c r="J17" s="220"/>
      <c r="K17" s="190" t="str">
        <f>IFERROR(IF('Allgemeine Angaben'!$H$11=Datengrundlage!$B$7,HLOOKUP('Allgemeine Angaben'!K21,Datengrundlage!$E$22:$N$26,5,0),HLOOKUP('Allgemeine Angaben'!K21,Datengrundlage!$E$22:$N$26,5,0)),"")</f>
        <v/>
      </c>
      <c r="L17" s="221"/>
      <c r="M17" s="109"/>
      <c r="N17" s="98"/>
    </row>
    <row r="18" spans="3:14" ht="14.5" x14ac:dyDescent="0.35">
      <c r="M18" s="110"/>
    </row>
    <row r="19" spans="3:14" ht="14.5" x14ac:dyDescent="0.35">
      <c r="C19" s="18" t="s">
        <v>52</v>
      </c>
      <c r="D19" s="19"/>
      <c r="E19" s="19"/>
      <c r="F19" s="19"/>
      <c r="G19" s="19"/>
      <c r="H19" s="19"/>
      <c r="I19" s="19"/>
      <c r="J19" s="19"/>
      <c r="K19" s="19"/>
      <c r="L19" s="19"/>
      <c r="M19" s="107" t="s">
        <v>181</v>
      </c>
    </row>
    <row r="20" spans="3:14" ht="18" customHeight="1" x14ac:dyDescent="0.35">
      <c r="C20" s="34" t="s">
        <v>59</v>
      </c>
      <c r="D20" s="35"/>
      <c r="E20" s="35"/>
      <c r="F20" s="35"/>
      <c r="G20" s="35"/>
      <c r="H20" s="35"/>
      <c r="I20" s="36"/>
      <c r="J20" s="36"/>
      <c r="K20" s="36"/>
      <c r="L20" s="36"/>
      <c r="M20" s="111"/>
    </row>
    <row r="21" spans="3:14" ht="14.5" x14ac:dyDescent="0.35">
      <c r="C21" s="199" t="s">
        <v>61</v>
      </c>
      <c r="D21" s="194"/>
      <c r="E21" s="194"/>
      <c r="F21" s="194"/>
      <c r="G21" s="194"/>
      <c r="H21" s="195"/>
      <c r="J21" s="37"/>
      <c r="K21" s="37"/>
      <c r="L21" s="116"/>
      <c r="M21" s="109"/>
      <c r="N21" s="98"/>
    </row>
    <row r="22" spans="3:14" ht="10.5" customHeight="1" x14ac:dyDescent="0.35">
      <c r="C22" s="39"/>
      <c r="D22" s="37"/>
      <c r="E22" s="37"/>
      <c r="F22" s="37"/>
      <c r="G22" s="37"/>
      <c r="H22" s="37"/>
      <c r="J22" s="37"/>
      <c r="K22" s="37"/>
      <c r="L22" s="110"/>
      <c r="M22" s="37"/>
    </row>
    <row r="23" spans="3:14" ht="18" customHeight="1" x14ac:dyDescent="0.35">
      <c r="C23" s="34" t="s">
        <v>88</v>
      </c>
      <c r="D23" s="35"/>
      <c r="E23" s="35"/>
      <c r="F23" s="35"/>
      <c r="G23" s="35"/>
      <c r="H23" s="35"/>
      <c r="I23" s="36"/>
      <c r="J23" s="36"/>
      <c r="K23" s="36"/>
      <c r="L23" s="114"/>
      <c r="M23" s="37"/>
    </row>
    <row r="24" spans="3:14" ht="14.5" x14ac:dyDescent="0.35">
      <c r="C24" s="196" t="s">
        <v>62</v>
      </c>
      <c r="D24" s="205"/>
      <c r="E24" s="205"/>
      <c r="F24" s="205"/>
      <c r="G24" s="205"/>
      <c r="H24" s="206"/>
      <c r="J24" s="37"/>
      <c r="K24" s="37"/>
      <c r="L24" s="116"/>
      <c r="M24" s="109"/>
      <c r="N24" s="98"/>
    </row>
    <row r="25" spans="3:14" ht="14.5" x14ac:dyDescent="0.35">
      <c r="C25" s="196" t="s">
        <v>63</v>
      </c>
      <c r="D25" s="205"/>
      <c r="E25" s="205"/>
      <c r="F25" s="205"/>
      <c r="G25" s="205"/>
      <c r="H25" s="206"/>
      <c r="J25" s="37"/>
      <c r="K25" s="37"/>
      <c r="L25" s="116"/>
      <c r="M25" s="109"/>
      <c r="N25" s="98"/>
    </row>
    <row r="26" spans="3:14" ht="14.5" x14ac:dyDescent="0.35">
      <c r="C26" s="196" t="str">
        <f>IF('Allgemeine Angaben'!$K$19=2018,"Weicht die Berechnung der Kostenschätzung von den §§12-18 BVergG 2018 ab?","Weicht die Berechnung der Kostenschätzung von den §§12-17 BVergG 2006 ab?")</f>
        <v>Weicht die Berechnung der Kostenschätzung von den §§12-17 BVergG 2006 ab?</v>
      </c>
      <c r="D26" s="205"/>
      <c r="E26" s="205"/>
      <c r="F26" s="205"/>
      <c r="G26" s="205"/>
      <c r="H26" s="206"/>
      <c r="J26" s="37"/>
      <c r="K26" s="37"/>
      <c r="L26" s="116"/>
      <c r="M26" s="109"/>
      <c r="N26" s="98"/>
    </row>
    <row r="27" spans="3:14" ht="14.5" x14ac:dyDescent="0.35">
      <c r="C27" s="196" t="str">
        <f>IF('Allgemeine Angaben'!$K$19=2018,"Wurden durch eine unrichtige Kostenschätzung Schwellenwerte unter- oder überschritten? (§12 BVergG 2018)","Wurden durch eine unrichtige Kostenschätzung Schwellenwerte unter- oder überschritten? (§12 BVergG 2006)")</f>
        <v>Wurden durch eine unrichtige Kostenschätzung Schwellenwerte unter- oder überschritten? (§12 BVergG 2006)</v>
      </c>
      <c r="D27" s="205"/>
      <c r="E27" s="205"/>
      <c r="F27" s="205"/>
      <c r="G27" s="205"/>
      <c r="H27" s="206"/>
      <c r="J27" s="99"/>
      <c r="K27" s="37"/>
      <c r="L27" s="116"/>
      <c r="M27" s="109"/>
      <c r="N27" s="98"/>
    </row>
    <row r="28" spans="3:14" ht="10.5" customHeight="1" x14ac:dyDescent="0.35">
      <c r="C28" s="39"/>
      <c r="D28" s="37"/>
      <c r="E28" s="37"/>
      <c r="F28" s="37"/>
      <c r="G28" s="37"/>
      <c r="H28" s="37"/>
      <c r="J28" s="37"/>
      <c r="K28" s="37"/>
      <c r="L28" s="110"/>
      <c r="M28" s="37"/>
    </row>
    <row r="29" spans="3:14" ht="10.5" customHeight="1" x14ac:dyDescent="0.35">
      <c r="C29" s="43"/>
      <c r="K29" s="37"/>
      <c r="L29" s="37"/>
      <c r="M29" s="37"/>
    </row>
    <row r="30" spans="3:14" ht="14.5" x14ac:dyDescent="0.35">
      <c r="C30" s="18" t="s">
        <v>53</v>
      </c>
      <c r="D30" s="19"/>
      <c r="E30" s="19"/>
      <c r="F30" s="19"/>
      <c r="G30" s="19"/>
      <c r="H30" s="19"/>
      <c r="I30" s="19"/>
      <c r="J30" s="19"/>
      <c r="K30" s="19"/>
      <c r="L30" s="19"/>
      <c r="M30" s="107" t="s">
        <v>181</v>
      </c>
    </row>
    <row r="31" spans="3:14" ht="18" customHeight="1" x14ac:dyDescent="0.35">
      <c r="C31" s="34" t="s">
        <v>89</v>
      </c>
      <c r="D31" s="100"/>
      <c r="E31" s="100"/>
      <c r="F31" s="100"/>
      <c r="G31" s="100"/>
      <c r="H31" s="100"/>
      <c r="I31" s="43"/>
      <c r="J31" s="43"/>
      <c r="K31" s="43"/>
      <c r="L31" s="115"/>
      <c r="M31" s="37"/>
    </row>
    <row r="32" spans="3:14" ht="14.25" customHeight="1" x14ac:dyDescent="0.35">
      <c r="C32" s="196" t="s">
        <v>64</v>
      </c>
      <c r="D32" s="205"/>
      <c r="E32" s="205"/>
      <c r="F32" s="205"/>
      <c r="G32" s="205"/>
      <c r="H32" s="206"/>
      <c r="I32" s="37"/>
      <c r="J32" s="37"/>
      <c r="K32" s="37"/>
      <c r="L32" s="116"/>
      <c r="M32" s="109"/>
    </row>
    <row r="33" spans="3:13" ht="14.5" x14ac:dyDescent="0.35">
      <c r="C33" s="196" t="s">
        <v>224</v>
      </c>
      <c r="D33" s="205"/>
      <c r="E33" s="205"/>
      <c r="F33" s="205"/>
      <c r="G33" s="205"/>
      <c r="H33" s="206"/>
      <c r="I33" s="37"/>
      <c r="J33" s="37"/>
      <c r="K33" s="37"/>
      <c r="L33" s="116"/>
      <c r="M33" s="109"/>
    </row>
    <row r="34" spans="3:13" ht="14.5" x14ac:dyDescent="0.35">
      <c r="C34" s="196" t="s">
        <v>60</v>
      </c>
      <c r="D34" s="205"/>
      <c r="E34" s="205"/>
      <c r="F34" s="205"/>
      <c r="G34" s="205"/>
      <c r="H34" s="206"/>
      <c r="I34" s="37"/>
      <c r="J34" s="37"/>
      <c r="K34" s="37"/>
      <c r="L34" s="116"/>
      <c r="M34" s="109"/>
    </row>
    <row r="35" spans="3:13" ht="15" customHeight="1" x14ac:dyDescent="0.35">
      <c r="C35" s="218" t="str">
        <f>IF(L34="Ja","Wenn ja, wurde die Friständerung in geeigneter Form durchgeführt?","")</f>
        <v/>
      </c>
      <c r="D35" s="219"/>
      <c r="E35" s="219"/>
      <c r="F35" s="219"/>
      <c r="G35" s="219"/>
      <c r="H35" s="219"/>
      <c r="I35" s="37"/>
      <c r="J35" s="37"/>
      <c r="K35" s="37"/>
      <c r="L35" s="113"/>
      <c r="M35" s="37"/>
    </row>
    <row r="36" spans="3:13" ht="10.5" customHeight="1" x14ac:dyDescent="0.35">
      <c r="L36" s="37"/>
      <c r="M36" s="37"/>
    </row>
    <row r="37" spans="3:13" ht="14.5" x14ac:dyDescent="0.35">
      <c r="C37" s="18" t="s">
        <v>54</v>
      </c>
      <c r="D37" s="19"/>
      <c r="E37" s="19"/>
      <c r="F37" s="19"/>
      <c r="G37" s="19"/>
      <c r="H37" s="19"/>
      <c r="I37" s="19"/>
      <c r="J37" s="19"/>
      <c r="K37" s="19"/>
      <c r="L37" s="19"/>
      <c r="M37" s="107" t="s">
        <v>181</v>
      </c>
    </row>
    <row r="38" spans="3:13" ht="18" customHeight="1" x14ac:dyDescent="0.35">
      <c r="C38" s="34" t="s">
        <v>87</v>
      </c>
      <c r="D38" s="100"/>
      <c r="E38" s="100"/>
      <c r="F38" s="100"/>
      <c r="G38" s="100"/>
      <c r="H38" s="100"/>
      <c r="I38" s="101"/>
      <c r="J38" s="101"/>
      <c r="K38" s="101"/>
      <c r="L38" s="112"/>
      <c r="M38" s="37"/>
    </row>
    <row r="39" spans="3:13" ht="14.5" x14ac:dyDescent="0.35">
      <c r="C39" s="196" t="s">
        <v>79</v>
      </c>
      <c r="D39" s="205"/>
      <c r="E39" s="205"/>
      <c r="F39" s="205"/>
      <c r="G39" s="205"/>
      <c r="H39" s="206"/>
      <c r="L39" s="116"/>
      <c r="M39" s="109"/>
    </row>
    <row r="40" spans="3:13" ht="14.5" x14ac:dyDescent="0.35">
      <c r="C40" s="196" t="s">
        <v>80</v>
      </c>
      <c r="D40" s="205"/>
      <c r="E40" s="205"/>
      <c r="F40" s="205"/>
      <c r="G40" s="205"/>
      <c r="H40" s="206"/>
      <c r="L40" s="116"/>
      <c r="M40" s="109"/>
    </row>
    <row r="41" spans="3:13" ht="14.5" x14ac:dyDescent="0.35">
      <c r="C41" s="196" t="s">
        <v>225</v>
      </c>
      <c r="D41" s="205"/>
      <c r="E41" s="205"/>
      <c r="F41" s="205"/>
      <c r="G41" s="205"/>
      <c r="H41" s="206"/>
      <c r="L41" s="116"/>
      <c r="M41" s="109"/>
    </row>
    <row r="42" spans="3:13" ht="42" customHeight="1" x14ac:dyDescent="0.35">
      <c r="D42" s="196" t="s">
        <v>81</v>
      </c>
      <c r="E42" s="205"/>
      <c r="F42" s="205"/>
      <c r="G42" s="205"/>
      <c r="H42" s="206"/>
      <c r="I42" s="37"/>
      <c r="J42" s="216"/>
      <c r="K42" s="217"/>
      <c r="L42" s="217"/>
      <c r="M42" s="109"/>
    </row>
    <row r="43" spans="3:13" ht="14.5" x14ac:dyDescent="0.35">
      <c r="D43" s="196" t="s">
        <v>82</v>
      </c>
      <c r="E43" s="205"/>
      <c r="F43" s="205"/>
      <c r="G43" s="205"/>
      <c r="H43" s="206"/>
      <c r="L43" s="116"/>
      <c r="M43" s="109"/>
    </row>
    <row r="44" spans="3:13" ht="14.5" x14ac:dyDescent="0.35">
      <c r="C44" s="196" t="s">
        <v>226</v>
      </c>
      <c r="D44" s="205"/>
      <c r="E44" s="205"/>
      <c r="F44" s="205"/>
      <c r="G44" s="205"/>
      <c r="H44" s="206"/>
      <c r="L44" s="116"/>
      <c r="M44" s="109"/>
    </row>
    <row r="45" spans="3:13" ht="42" customHeight="1" x14ac:dyDescent="0.35">
      <c r="D45" s="196" t="s">
        <v>81</v>
      </c>
      <c r="E45" s="205"/>
      <c r="F45" s="205"/>
      <c r="G45" s="205"/>
      <c r="H45" s="206"/>
      <c r="J45" s="216"/>
      <c r="K45" s="217"/>
      <c r="L45" s="217"/>
      <c r="M45" s="109"/>
    </row>
    <row r="46" spans="3:13" ht="14.5" x14ac:dyDescent="0.35">
      <c r="D46" s="196" t="s">
        <v>83</v>
      </c>
      <c r="E46" s="205"/>
      <c r="F46" s="205"/>
      <c r="G46" s="205"/>
      <c r="H46" s="206"/>
      <c r="L46" s="116"/>
      <c r="M46" s="109"/>
    </row>
    <row r="47" spans="3:13" ht="14.5" x14ac:dyDescent="0.35">
      <c r="C47" s="196" t="s">
        <v>227</v>
      </c>
      <c r="D47" s="205"/>
      <c r="E47" s="205"/>
      <c r="F47" s="205"/>
      <c r="G47" s="205"/>
      <c r="H47" s="206"/>
      <c r="L47" s="116"/>
      <c r="M47" s="109"/>
    </row>
    <row r="48" spans="3:13" ht="42" customHeight="1" x14ac:dyDescent="0.35">
      <c r="D48" s="196" t="s">
        <v>81</v>
      </c>
      <c r="E48" s="205"/>
      <c r="F48" s="205"/>
      <c r="G48" s="205"/>
      <c r="H48" s="206"/>
      <c r="J48" s="216"/>
      <c r="K48" s="217"/>
      <c r="L48" s="217"/>
      <c r="M48" s="109"/>
    </row>
    <row r="49" spans="3:15" ht="14.5" x14ac:dyDescent="0.35">
      <c r="D49" s="196" t="s">
        <v>84</v>
      </c>
      <c r="E49" s="205"/>
      <c r="F49" s="205"/>
      <c r="G49" s="205"/>
      <c r="H49" s="206"/>
      <c r="L49" s="116"/>
      <c r="M49" s="109"/>
    </row>
    <row r="50" spans="3:15" ht="10.5" customHeight="1" x14ac:dyDescent="0.35">
      <c r="L50" s="110"/>
      <c r="M50" s="37"/>
    </row>
    <row r="51" spans="3:15" ht="14.5" x14ac:dyDescent="0.35">
      <c r="C51" s="34" t="s">
        <v>90</v>
      </c>
      <c r="D51" s="100"/>
      <c r="E51" s="100"/>
      <c r="F51" s="100"/>
      <c r="G51" s="100"/>
      <c r="H51" s="100"/>
      <c r="I51" s="101"/>
      <c r="J51" s="101"/>
      <c r="K51" s="101"/>
      <c r="L51" s="112"/>
      <c r="M51" s="37"/>
    </row>
    <row r="52" spans="3:15" ht="14.5" x14ac:dyDescent="0.35">
      <c r="C52" s="196" t="s">
        <v>85</v>
      </c>
      <c r="D52" s="205"/>
      <c r="E52" s="205"/>
      <c r="F52" s="205"/>
      <c r="G52" s="205"/>
      <c r="H52" s="206"/>
      <c r="L52" s="116"/>
      <c r="M52" s="109"/>
    </row>
    <row r="53" spans="3:15" ht="14.5" x14ac:dyDescent="0.35">
      <c r="C53" s="196" t="s">
        <v>219</v>
      </c>
      <c r="D53" s="205"/>
      <c r="E53" s="205"/>
      <c r="F53" s="205"/>
      <c r="G53" s="205"/>
      <c r="H53" s="206"/>
      <c r="L53" s="116"/>
      <c r="M53" s="109"/>
    </row>
    <row r="54" spans="3:15" ht="14.5" x14ac:dyDescent="0.35">
      <c r="C54" s="196" t="s">
        <v>86</v>
      </c>
      <c r="D54" s="205"/>
      <c r="E54" s="205"/>
      <c r="F54" s="205"/>
      <c r="G54" s="205"/>
      <c r="H54" s="206"/>
      <c r="L54" s="116"/>
      <c r="M54" s="109"/>
    </row>
    <row r="55" spans="3:15" ht="9" customHeight="1" x14ac:dyDescent="0.35">
      <c r="L55" s="110"/>
      <c r="M55" s="37"/>
    </row>
    <row r="56" spans="3:15" ht="14.5" x14ac:dyDescent="0.35">
      <c r="C56" s="34" t="s">
        <v>91</v>
      </c>
      <c r="D56" s="100"/>
      <c r="E56" s="100"/>
      <c r="F56" s="100"/>
      <c r="G56" s="100"/>
      <c r="H56" s="100"/>
      <c r="I56" s="101"/>
      <c r="J56" s="101"/>
      <c r="K56" s="101"/>
      <c r="L56" s="112"/>
      <c r="M56" s="37"/>
    </row>
    <row r="57" spans="3:15" ht="14.5" x14ac:dyDescent="0.35">
      <c r="C57" s="196" t="str">
        <f>IF('Allgemeine Angaben'!$K$19=2018,"Wurden die Auswahlkriterien nach den Regeln des BVergG 2018 bekanntgegeben?","Wurden die Auswahlkriterien nach den Regeln des BVergG 2006 bekanntgegeben?")</f>
        <v>Wurden die Auswahlkriterien nach den Regeln des BVergG 2006 bekanntgegeben?</v>
      </c>
      <c r="D57" s="205"/>
      <c r="E57" s="205"/>
      <c r="F57" s="205"/>
      <c r="G57" s="205"/>
      <c r="H57" s="206"/>
      <c r="L57" s="116"/>
      <c r="M57" s="109"/>
    </row>
    <row r="58" spans="3:15" ht="14.5" x14ac:dyDescent="0.35">
      <c r="C58" s="196" t="s">
        <v>92</v>
      </c>
      <c r="D58" s="205"/>
      <c r="E58" s="205"/>
      <c r="F58" s="205"/>
      <c r="G58" s="205"/>
      <c r="H58" s="206"/>
      <c r="L58" s="116"/>
      <c r="M58" s="109"/>
    </row>
    <row r="59" spans="3:15" ht="14.5" x14ac:dyDescent="0.35">
      <c r="C59" s="196" t="s">
        <v>228</v>
      </c>
      <c r="D59" s="205"/>
      <c r="E59" s="205"/>
      <c r="F59" s="205"/>
      <c r="G59" s="205"/>
      <c r="H59" s="206"/>
      <c r="L59" s="116"/>
      <c r="M59" s="109"/>
    </row>
    <row r="60" spans="3:15" ht="14.5" x14ac:dyDescent="0.35">
      <c r="C60" s="196" t="s">
        <v>93</v>
      </c>
      <c r="D60" s="205"/>
      <c r="E60" s="205"/>
      <c r="F60" s="205"/>
      <c r="G60" s="205"/>
      <c r="H60" s="206"/>
      <c r="L60" s="116"/>
      <c r="M60" s="109"/>
    </row>
    <row r="61" spans="3:15" ht="10.5" customHeight="1" x14ac:dyDescent="0.35">
      <c r="L61" s="110"/>
      <c r="M61" s="37"/>
    </row>
    <row r="62" spans="3:15" ht="14.5" x14ac:dyDescent="0.35">
      <c r="C62" s="34" t="s">
        <v>237</v>
      </c>
      <c r="D62" s="100"/>
      <c r="E62" s="100"/>
      <c r="F62" s="100"/>
      <c r="G62" s="100"/>
      <c r="H62" s="100"/>
      <c r="I62" s="101"/>
      <c r="J62" s="101"/>
      <c r="K62" s="101"/>
      <c r="L62" s="112"/>
      <c r="M62" s="37"/>
    </row>
    <row r="63" spans="3:15" ht="14.5" x14ac:dyDescent="0.35">
      <c r="C63" s="196" t="s">
        <v>95</v>
      </c>
      <c r="D63" s="205"/>
      <c r="E63" s="205"/>
      <c r="F63" s="205"/>
      <c r="G63" s="205"/>
      <c r="H63" s="206"/>
      <c r="L63" s="116"/>
      <c r="M63" s="109"/>
      <c r="N63" s="102"/>
      <c r="O63" s="103"/>
    </row>
    <row r="64" spans="3:15" ht="30.75" customHeight="1" x14ac:dyDescent="0.35">
      <c r="C64" s="207" t="str">
        <f>IF('Allgemeine Angaben'!$K$19=2018,"Hat die Angebotsöffnung entsprechend der Regelungen des BVergG 2018 stattgefunden? (nicht zwingend vorzunehmen: vgl. §133 Abs. 4 BVergG 2018)","Hat die Angebotsöffnung entsprechend der Regelungen des BVergG 2006 stattgefunden? (nicht zwingend vorzunehmen: vgl. §§118 und 121 Abs. 4 BVergG 2006)")</f>
        <v>Hat die Angebotsöffnung entsprechend der Regelungen des BVergG 2006 stattgefunden? (nicht zwingend vorzunehmen: vgl. §§118 und 121 Abs. 4 BVergG 2006)</v>
      </c>
      <c r="D64" s="208"/>
      <c r="E64" s="208"/>
      <c r="F64" s="208"/>
      <c r="G64" s="208"/>
      <c r="H64" s="209"/>
      <c r="L64" s="116"/>
      <c r="M64" s="109"/>
    </row>
    <row r="65" spans="3:13" ht="14.25" customHeight="1" x14ac:dyDescent="0.35">
      <c r="C65" s="207" t="str">
        <f>IF('Allgemeine Angaben'!$K$19=2018,"Wurden alle Entscheidungen entsprechend dem BVergG 2018 durchgeführt und dokumentiert (beispielsweise Ausschluss von Bietern und Bieterinnen?)","Wurden alle Entscheidungen entsprechend dem BVergG 2006 durchgeführt und dokumentiert (beispielsweise Ausschluss von Bietern und Bieterinnen?)")</f>
        <v>Wurden alle Entscheidungen entsprechend dem BVergG 2006 durchgeführt und dokumentiert (beispielsweise Ausschluss von Bietern und Bieterinnen?)</v>
      </c>
      <c r="D65" s="208"/>
      <c r="E65" s="208"/>
      <c r="F65" s="208"/>
      <c r="G65" s="208"/>
      <c r="H65" s="209"/>
      <c r="L65" s="116"/>
      <c r="M65" s="109"/>
    </row>
    <row r="66" spans="3:13" ht="25.5" customHeight="1" x14ac:dyDescent="0.35">
      <c r="C66" s="207" t="s">
        <v>230</v>
      </c>
      <c r="D66" s="208"/>
      <c r="E66" s="208"/>
      <c r="F66" s="208"/>
      <c r="G66" s="208"/>
      <c r="H66" s="209"/>
      <c r="L66" s="116"/>
      <c r="M66" s="109"/>
    </row>
    <row r="67" spans="3:13" ht="10.5" customHeight="1" x14ac:dyDescent="0.35">
      <c r="L67" s="110"/>
      <c r="M67" s="37"/>
    </row>
    <row r="68" spans="3:13" ht="14.5" x14ac:dyDescent="0.35">
      <c r="C68" s="34" t="s">
        <v>96</v>
      </c>
      <c r="D68" s="100"/>
      <c r="E68" s="100"/>
      <c r="F68" s="100"/>
      <c r="G68" s="100"/>
      <c r="H68" s="100"/>
      <c r="I68" s="101"/>
      <c r="J68" s="101"/>
      <c r="K68" s="101"/>
      <c r="L68" s="112"/>
      <c r="M68" s="37"/>
    </row>
    <row r="69" spans="3:13" ht="14.5" x14ac:dyDescent="0.35">
      <c r="C69" s="196" t="s">
        <v>97</v>
      </c>
      <c r="D69" s="205"/>
      <c r="E69" s="205"/>
      <c r="F69" s="205"/>
      <c r="G69" s="205"/>
      <c r="H69" s="206"/>
      <c r="L69" s="116"/>
      <c r="M69" s="109"/>
    </row>
    <row r="70" spans="3:13" ht="14.5" x14ac:dyDescent="0.35">
      <c r="C70" s="196" t="s">
        <v>231</v>
      </c>
      <c r="D70" s="205"/>
      <c r="E70" s="205"/>
      <c r="F70" s="205"/>
      <c r="G70" s="205"/>
      <c r="H70" s="206"/>
      <c r="L70" s="116"/>
      <c r="M70" s="109"/>
    </row>
    <row r="71" spans="3:13" ht="10.5" customHeight="1" x14ac:dyDescent="0.35">
      <c r="M71" s="110"/>
    </row>
    <row r="72" spans="3:13" ht="14.5" x14ac:dyDescent="0.35">
      <c r="C72" s="18" t="s">
        <v>55</v>
      </c>
      <c r="D72" s="19"/>
      <c r="E72" s="19"/>
      <c r="F72" s="19"/>
      <c r="G72" s="19"/>
      <c r="H72" s="19"/>
      <c r="I72" s="19"/>
      <c r="J72" s="19"/>
      <c r="K72" s="19"/>
      <c r="L72" s="19"/>
      <c r="M72" s="107" t="s">
        <v>181</v>
      </c>
    </row>
    <row r="73" spans="3:13" ht="14.5" x14ac:dyDescent="0.35">
      <c r="C73" s="196" t="s">
        <v>98</v>
      </c>
      <c r="D73" s="205"/>
      <c r="E73" s="205"/>
      <c r="F73" s="205"/>
      <c r="G73" s="205"/>
      <c r="H73" s="206"/>
      <c r="L73" s="116"/>
      <c r="M73" s="109"/>
    </row>
    <row r="74" spans="3:13" ht="14.5" x14ac:dyDescent="0.35">
      <c r="C74" s="196" t="s">
        <v>240</v>
      </c>
      <c r="D74" s="205"/>
      <c r="E74" s="205"/>
      <c r="F74" s="205"/>
      <c r="G74" s="205"/>
      <c r="H74" s="206"/>
      <c r="L74" s="116"/>
      <c r="M74" s="109"/>
    </row>
    <row r="75" spans="3:13" ht="14.5" x14ac:dyDescent="0.35">
      <c r="C75" s="196" t="s">
        <v>100</v>
      </c>
      <c r="D75" s="205"/>
      <c r="E75" s="205"/>
      <c r="F75" s="205"/>
      <c r="G75" s="205"/>
      <c r="H75" s="206"/>
      <c r="L75" s="116"/>
      <c r="M75" s="109"/>
    </row>
    <row r="76" spans="3:13" ht="14.5" x14ac:dyDescent="0.35">
      <c r="C76" s="196" t="s">
        <v>101</v>
      </c>
      <c r="D76" s="205"/>
      <c r="E76" s="205"/>
      <c r="F76" s="205"/>
      <c r="G76" s="205"/>
      <c r="H76" s="206"/>
      <c r="L76" s="116"/>
      <c r="M76" s="109"/>
    </row>
    <row r="77" spans="3:13" ht="14.5" x14ac:dyDescent="0.35">
      <c r="C77" s="196" t="s">
        <v>102</v>
      </c>
      <c r="D77" s="205"/>
      <c r="E77" s="205"/>
      <c r="F77" s="205"/>
      <c r="G77" s="205"/>
      <c r="H77" s="206"/>
      <c r="L77" s="116"/>
      <c r="M77" s="109"/>
    </row>
    <row r="78" spans="3:13" ht="10.5" customHeight="1" x14ac:dyDescent="0.35">
      <c r="C78" s="43"/>
      <c r="L78" s="110"/>
      <c r="M78" s="37"/>
    </row>
    <row r="79" spans="3:13" ht="14.5" x14ac:dyDescent="0.35">
      <c r="C79" s="18" t="s">
        <v>56</v>
      </c>
      <c r="D79" s="19"/>
      <c r="E79" s="19"/>
      <c r="F79" s="19"/>
      <c r="G79" s="19"/>
      <c r="H79" s="19"/>
      <c r="I79" s="19"/>
      <c r="J79" s="19"/>
      <c r="K79" s="19"/>
      <c r="L79" s="19"/>
      <c r="M79" s="107" t="s">
        <v>181</v>
      </c>
    </row>
    <row r="80" spans="3:13" ht="14.5" x14ac:dyDescent="0.35">
      <c r="C80" s="196" t="s">
        <v>103</v>
      </c>
      <c r="D80" s="205"/>
      <c r="E80" s="205"/>
      <c r="F80" s="205"/>
      <c r="G80" s="205"/>
      <c r="H80" s="206"/>
      <c r="L80" s="116"/>
      <c r="M80" s="109"/>
    </row>
    <row r="81" spans="3:15" ht="14.5" x14ac:dyDescent="0.35">
      <c r="C81" s="196" t="s">
        <v>104</v>
      </c>
      <c r="D81" s="205"/>
      <c r="E81" s="205"/>
      <c r="F81" s="205"/>
      <c r="G81" s="205"/>
      <c r="H81" s="206"/>
      <c r="L81" s="116"/>
      <c r="M81" s="109"/>
    </row>
    <row r="82" spans="3:15" ht="14.5" x14ac:dyDescent="0.35">
      <c r="C82" s="39"/>
      <c r="D82" s="85"/>
      <c r="E82" s="85"/>
      <c r="F82" s="85"/>
      <c r="G82" s="85"/>
      <c r="H82" s="85"/>
      <c r="J82" s="37"/>
      <c r="K82" s="37"/>
      <c r="L82" s="33"/>
      <c r="M82" s="113"/>
      <c r="O82" s="80"/>
    </row>
    <row r="83" spans="3:15" ht="14.5" x14ac:dyDescent="0.35">
      <c r="C83" s="18" t="s">
        <v>57</v>
      </c>
      <c r="D83" s="19"/>
      <c r="E83" s="19"/>
      <c r="F83" s="19"/>
      <c r="G83" s="19"/>
      <c r="H83" s="19"/>
      <c r="I83" s="19"/>
      <c r="J83" s="19"/>
      <c r="K83" s="19"/>
      <c r="L83" s="19"/>
      <c r="M83" s="107" t="s">
        <v>181</v>
      </c>
    </row>
    <row r="84" spans="3:15" ht="14.5" x14ac:dyDescent="0.35">
      <c r="C84" s="104" t="s">
        <v>105</v>
      </c>
      <c r="L84" s="111"/>
      <c r="M84" s="37"/>
    </row>
    <row r="85" spans="3:15" ht="14.5" x14ac:dyDescent="0.35">
      <c r="C85" s="196" t="s">
        <v>178</v>
      </c>
      <c r="D85" s="205"/>
      <c r="E85" s="205"/>
      <c r="F85" s="205"/>
      <c r="G85" s="205"/>
      <c r="H85" s="206"/>
      <c r="L85" s="116"/>
      <c r="M85" s="109"/>
    </row>
    <row r="86" spans="3:15" ht="14.5" x14ac:dyDescent="0.35">
      <c r="C86" s="196" t="s">
        <v>106</v>
      </c>
      <c r="D86" s="205"/>
      <c r="E86" s="205"/>
      <c r="F86" s="205"/>
      <c r="G86" s="205"/>
      <c r="H86" s="206"/>
      <c r="L86" s="116"/>
      <c r="M86" s="109"/>
    </row>
    <row r="87" spans="3:15" ht="14.5" x14ac:dyDescent="0.35">
      <c r="C87" s="196" t="s">
        <v>107</v>
      </c>
      <c r="D87" s="205"/>
      <c r="E87" s="205"/>
      <c r="F87" s="205"/>
      <c r="G87" s="205"/>
      <c r="H87" s="206"/>
      <c r="L87" s="116"/>
      <c r="M87" s="109"/>
    </row>
    <row r="88" spans="3:15" ht="14.5" x14ac:dyDescent="0.35">
      <c r="C88" s="196" t="s">
        <v>233</v>
      </c>
      <c r="D88" s="205"/>
      <c r="E88" s="205"/>
      <c r="F88" s="205"/>
      <c r="G88" s="205"/>
      <c r="H88" s="206"/>
      <c r="L88" s="117"/>
      <c r="M88" s="109"/>
    </row>
    <row r="89" spans="3:15" ht="14.5" x14ac:dyDescent="0.35">
      <c r="C89" s="196" t="s">
        <v>232</v>
      </c>
      <c r="D89" s="205"/>
      <c r="E89" s="205"/>
      <c r="F89" s="205"/>
      <c r="G89" s="205"/>
      <c r="H89" s="206"/>
      <c r="L89" s="210"/>
      <c r="M89" s="211"/>
    </row>
    <row r="90" spans="3:15" ht="14.5" x14ac:dyDescent="0.35">
      <c r="L90" s="212"/>
      <c r="M90" s="213"/>
    </row>
    <row r="91" spans="3:15" ht="14.5" x14ac:dyDescent="0.35">
      <c r="L91" s="214"/>
      <c r="M91" s="215"/>
    </row>
    <row r="92" spans="3:15" ht="14.5" x14ac:dyDescent="0.35"/>
    <row r="93" spans="3:15" ht="14.5" x14ac:dyDescent="0.35"/>
    <row r="94" spans="3:15" ht="15" customHeight="1" x14ac:dyDescent="0.35"/>
    <row r="95" spans="3:15" ht="14.5" hidden="1" x14ac:dyDescent="0.35"/>
    <row r="96" spans="3:15" ht="14.5" hidden="1" x14ac:dyDescent="0.35"/>
    <row r="97" ht="14.5" hidden="1" x14ac:dyDescent="0.35"/>
    <row r="98" ht="14.5" hidden="1" x14ac:dyDescent="0.35"/>
    <row r="99" ht="14.5" hidden="1" x14ac:dyDescent="0.35"/>
    <row r="100" ht="15" customHeight="1" x14ac:dyDescent="0.35"/>
    <row r="101" ht="15" customHeight="1" x14ac:dyDescent="0.35"/>
    <row r="102" ht="15" customHeight="1" x14ac:dyDescent="0.35"/>
    <row r="103" ht="15" customHeight="1" x14ac:dyDescent="0.35"/>
    <row r="104" ht="15" customHeight="1" x14ac:dyDescent="0.35"/>
    <row r="105" ht="15" customHeight="1" x14ac:dyDescent="0.35"/>
    <row r="106" ht="15" customHeight="1" x14ac:dyDescent="0.35"/>
    <row r="107" ht="15" customHeight="1" x14ac:dyDescent="0.35"/>
    <row r="108" ht="15" customHeight="1" x14ac:dyDescent="0.35"/>
    <row r="109" ht="15" customHeight="1" x14ac:dyDescent="0.35"/>
    <row r="111" ht="15" customHeight="1" x14ac:dyDescent="0.35"/>
    <row r="112" ht="15" customHeight="1" x14ac:dyDescent="0.35"/>
    <row r="113" ht="15" customHeight="1" x14ac:dyDescent="0.35"/>
    <row r="114" ht="15" customHeight="1" x14ac:dyDescent="0.35"/>
    <row r="115" ht="15" customHeight="1" x14ac:dyDescent="0.35"/>
    <row r="116" ht="15" customHeight="1" x14ac:dyDescent="0.35"/>
    <row r="117" ht="15" customHeight="1" x14ac:dyDescent="0.35"/>
  </sheetData>
  <sheetProtection algorithmName="SHA-512" hashValue="e6ITpXiEPN0SOllAPBeb+a5qWlTeKZzqtcV9Zv+UUMkL6BZazVz5sWCU85yBznpLu27/F+5E59w1LDIxH15h7g==" saltValue="j/+EEEYN3JFbmck/CjobLw==" spinCount="100000" sheet="1" selectLockedCells="1"/>
  <mergeCells count="75">
    <mergeCell ref="C24:H24"/>
    <mergeCell ref="G13:H13"/>
    <mergeCell ref="I13:J13"/>
    <mergeCell ref="K13:L13"/>
    <mergeCell ref="C14:F14"/>
    <mergeCell ref="G14:H14"/>
    <mergeCell ref="I14:J14"/>
    <mergeCell ref="K14:L14"/>
    <mergeCell ref="C15:F15"/>
    <mergeCell ref="G15:H15"/>
    <mergeCell ref="I15:J15"/>
    <mergeCell ref="K15:L15"/>
    <mergeCell ref="C16:F16"/>
    <mergeCell ref="G16:H16"/>
    <mergeCell ref="I16:J16"/>
    <mergeCell ref="K16:L16"/>
    <mergeCell ref="C10:H10"/>
    <mergeCell ref="I10:M10"/>
    <mergeCell ref="C2:L2"/>
    <mergeCell ref="C7:H7"/>
    <mergeCell ref="I7:M7"/>
    <mergeCell ref="C9:H9"/>
    <mergeCell ref="I9:M9"/>
    <mergeCell ref="C17:F17"/>
    <mergeCell ref="G17:H17"/>
    <mergeCell ref="I17:J17"/>
    <mergeCell ref="K17:L17"/>
    <mergeCell ref="C21:H21"/>
    <mergeCell ref="D43:H43"/>
    <mergeCell ref="C44:H44"/>
    <mergeCell ref="D45:H45"/>
    <mergeCell ref="J42:L42"/>
    <mergeCell ref="C25:H25"/>
    <mergeCell ref="C26:H26"/>
    <mergeCell ref="C27:H27"/>
    <mergeCell ref="C32:H32"/>
    <mergeCell ref="C33:H33"/>
    <mergeCell ref="C34:H34"/>
    <mergeCell ref="C39:H39"/>
    <mergeCell ref="C40:H40"/>
    <mergeCell ref="C41:H41"/>
    <mergeCell ref="D42:H42"/>
    <mergeCell ref="J45:L45"/>
    <mergeCell ref="C35:H35"/>
    <mergeCell ref="D46:H46"/>
    <mergeCell ref="C64:H64"/>
    <mergeCell ref="D48:H48"/>
    <mergeCell ref="J48:L48"/>
    <mergeCell ref="D49:H49"/>
    <mergeCell ref="C52:H52"/>
    <mergeCell ref="C53:H53"/>
    <mergeCell ref="C54:H54"/>
    <mergeCell ref="C57:H57"/>
    <mergeCell ref="C58:H58"/>
    <mergeCell ref="C59:H59"/>
    <mergeCell ref="C60:H60"/>
    <mergeCell ref="C63:H63"/>
    <mergeCell ref="C47:H47"/>
    <mergeCell ref="C85:H85"/>
    <mergeCell ref="C65:H65"/>
    <mergeCell ref="C66:H66"/>
    <mergeCell ref="C69:H69"/>
    <mergeCell ref="C70:H70"/>
    <mergeCell ref="C73:H73"/>
    <mergeCell ref="C74:H74"/>
    <mergeCell ref="C75:H75"/>
    <mergeCell ref="C76:H76"/>
    <mergeCell ref="C77:H77"/>
    <mergeCell ref="C80:H80"/>
    <mergeCell ref="C81:H81"/>
    <mergeCell ref="C86:H86"/>
    <mergeCell ref="C87:H87"/>
    <mergeCell ref="C88:H88"/>
    <mergeCell ref="C89:H89"/>
    <mergeCell ref="L89:M91"/>
  </mergeCells>
  <conditionalFormatting sqref="C35:H35">
    <cfRule type="expression" dxfId="2" priority="3">
      <formula>$L$34="Ja"</formula>
    </cfRule>
  </conditionalFormatting>
  <conditionalFormatting sqref="L35:M35">
    <cfRule type="expression" dxfId="1" priority="2">
      <formula>$L$34="Ja"</formula>
    </cfRule>
  </conditionalFormatting>
  <conditionalFormatting sqref="M35">
    <cfRule type="expression" dxfId="0" priority="1">
      <formula>$L$34="Ja"</formula>
    </cfRule>
  </conditionalFormatting>
  <dataValidations count="3">
    <dataValidation type="list" allowBlank="1" showInputMessage="1" showErrorMessage="1" sqref="L82" xr:uid="{B1362B03-252F-4D04-A308-168D34277C59}">
      <formula1>Ja_Nein</formula1>
    </dataValidation>
    <dataValidation type="list" allowBlank="1" showInputMessage="1" showErrorMessage="1" sqref="L21 L24:L27 L32:L35 L39:L41 L43:L44 L46:L47 L49 L52:L54 L57:L60 L64:L66 L69:L70 L73:L77 L80:L81 L85:L88" xr:uid="{CCA5758B-B64C-4E31-AC5E-8B8E433197AD}">
      <formula1>Ja_Nein_nicht_relevant</formula1>
    </dataValidation>
    <dataValidation type="whole" allowBlank="1" showInputMessage="1" showErrorMessage="1" sqref="L63" xr:uid="{A97F4857-A08B-437C-A32E-7023A6E4622C}">
      <formula1>0</formula1>
      <formula2>10000</formula2>
    </dataValidation>
  </dataValidations>
  <pageMargins left="0.23622047244094491" right="0.23622047244094491" top="0.78740157480314965" bottom="0.78740157480314965" header="0.31496062992125984" footer="0.31496062992125984"/>
  <pageSetup paperSize="9" scale="44" orientation="portrait" r:id="rId1"/>
  <headerFooter>
    <oddFooter>&amp;L&amp;9Version 01/2025&amp;R&amp;P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A1FAF-7452-4E26-BB22-6DB644215E4D}">
  <sheetPr codeName="Tabelle4"/>
  <dimension ref="B3:O61"/>
  <sheetViews>
    <sheetView topLeftCell="A10" zoomScaleNormal="100" workbookViewId="0">
      <selection activeCell="K21" sqref="K21"/>
    </sheetView>
  </sheetViews>
  <sheetFormatPr baseColWidth="10" defaultRowHeight="14.5" x14ac:dyDescent="0.35"/>
  <cols>
    <col min="2" max="2" width="81.54296875" customWidth="1"/>
    <col min="3" max="4" width="28.453125" style="9" customWidth="1"/>
    <col min="5" max="5" width="17.54296875" customWidth="1"/>
    <col min="6" max="7" width="13" bestFit="1" customWidth="1"/>
    <col min="8" max="8" width="20.453125" bestFit="1" customWidth="1"/>
  </cols>
  <sheetData>
    <row r="3" spans="2:9" x14ac:dyDescent="0.35">
      <c r="B3" s="3" t="s">
        <v>5</v>
      </c>
      <c r="C3" s="3"/>
      <c r="D3" s="3"/>
      <c r="F3" s="3" t="s">
        <v>6</v>
      </c>
      <c r="G3" s="3" t="s">
        <v>14</v>
      </c>
      <c r="H3" s="3" t="s">
        <v>51</v>
      </c>
      <c r="I3" s="3" t="s">
        <v>175</v>
      </c>
    </row>
    <row r="4" spans="2:9" x14ac:dyDescent="0.35">
      <c r="B4" s="1" t="s">
        <v>1</v>
      </c>
      <c r="F4" t="s">
        <v>7</v>
      </c>
      <c r="G4" t="s">
        <v>7</v>
      </c>
      <c r="H4" t="s">
        <v>7</v>
      </c>
      <c r="I4" t="s">
        <v>71</v>
      </c>
    </row>
    <row r="5" spans="2:9" x14ac:dyDescent="0.35">
      <c r="B5" s="1" t="s">
        <v>2</v>
      </c>
      <c r="F5" t="s">
        <v>8</v>
      </c>
      <c r="G5" t="s">
        <v>15</v>
      </c>
      <c r="H5" t="s">
        <v>8</v>
      </c>
      <c r="I5" t="s">
        <v>176</v>
      </c>
    </row>
    <row r="6" spans="2:9" x14ac:dyDescent="0.35">
      <c r="B6" s="1" t="s">
        <v>3</v>
      </c>
      <c r="H6" t="s">
        <v>174</v>
      </c>
      <c r="I6" t="s">
        <v>177</v>
      </c>
    </row>
    <row r="7" spans="2:9" x14ac:dyDescent="0.35">
      <c r="B7" s="1" t="s">
        <v>4</v>
      </c>
    </row>
    <row r="8" spans="2:9" x14ac:dyDescent="0.35">
      <c r="B8" s="1"/>
      <c r="C8" s="1"/>
      <c r="D8" s="1"/>
    </row>
    <row r="9" spans="2:9" x14ac:dyDescent="0.35">
      <c r="B9" s="2"/>
      <c r="C9" s="2"/>
      <c r="D9" s="2"/>
    </row>
    <row r="10" spans="2:9" x14ac:dyDescent="0.35">
      <c r="B10" s="3" t="s">
        <v>9</v>
      </c>
      <c r="C10" s="3"/>
      <c r="D10" s="3"/>
    </row>
    <row r="11" spans="2:9" x14ac:dyDescent="0.35">
      <c r="B11" s="1" t="s">
        <v>10</v>
      </c>
      <c r="C11" s="1"/>
      <c r="D11" s="1"/>
    </row>
    <row r="12" spans="2:9" x14ac:dyDescent="0.35">
      <c r="B12" s="1" t="s">
        <v>11</v>
      </c>
      <c r="C12" s="1"/>
      <c r="D12" s="1"/>
      <c r="F12" s="3" t="s">
        <v>165</v>
      </c>
      <c r="G12" s="3" t="s">
        <v>166</v>
      </c>
    </row>
    <row r="13" spans="2:9" x14ac:dyDescent="0.35">
      <c r="B13" s="1" t="s">
        <v>12</v>
      </c>
      <c r="C13" s="1"/>
      <c r="D13" s="1"/>
      <c r="F13" s="9" t="s">
        <v>19</v>
      </c>
      <c r="G13" s="7" t="s">
        <v>24</v>
      </c>
    </row>
    <row r="14" spans="2:9" x14ac:dyDescent="0.35">
      <c r="B14" s="1" t="s">
        <v>13</v>
      </c>
      <c r="C14" s="1"/>
      <c r="D14" s="1"/>
      <c r="F14" s="9" t="s">
        <v>20</v>
      </c>
      <c r="G14" s="7" t="s">
        <v>26</v>
      </c>
    </row>
    <row r="15" spans="2:9" x14ac:dyDescent="0.35">
      <c r="F15" s="9" t="s">
        <v>21</v>
      </c>
      <c r="G15" s="7" t="s">
        <v>27</v>
      </c>
    </row>
    <row r="16" spans="2:9" x14ac:dyDescent="0.35">
      <c r="B16" s="3" t="s">
        <v>17</v>
      </c>
      <c r="C16" s="3"/>
      <c r="D16" s="3"/>
      <c r="F16" s="9" t="s">
        <v>22</v>
      </c>
      <c r="G16" s="7" t="s">
        <v>28</v>
      </c>
    </row>
    <row r="17" spans="2:15" x14ac:dyDescent="0.35">
      <c r="B17">
        <v>2006</v>
      </c>
      <c r="F17" s="9" t="s">
        <v>23</v>
      </c>
      <c r="G17" s="7" t="s">
        <v>220</v>
      </c>
    </row>
    <row r="18" spans="2:15" x14ac:dyDescent="0.35">
      <c r="B18">
        <v>2018</v>
      </c>
      <c r="F18" s="7" t="s">
        <v>25</v>
      </c>
      <c r="G18" s="9"/>
    </row>
    <row r="19" spans="2:15" x14ac:dyDescent="0.35">
      <c r="F19" s="7" t="s">
        <v>24</v>
      </c>
      <c r="G19" s="9"/>
    </row>
    <row r="21" spans="2:15" x14ac:dyDescent="0.35">
      <c r="K21" s="7"/>
    </row>
    <row r="22" spans="2:15" x14ac:dyDescent="0.35">
      <c r="B22" s="3" t="s">
        <v>18</v>
      </c>
      <c r="C22" s="3"/>
      <c r="D22" s="3"/>
      <c r="E22" t="s">
        <v>19</v>
      </c>
      <c r="F22" t="s">
        <v>20</v>
      </c>
      <c r="G22" t="s">
        <v>21</v>
      </c>
      <c r="H22" t="s">
        <v>22</v>
      </c>
      <c r="I22" t="s">
        <v>23</v>
      </c>
      <c r="J22" s="7" t="s">
        <v>25</v>
      </c>
      <c r="K22" s="7" t="s">
        <v>24</v>
      </c>
      <c r="L22" s="7" t="s">
        <v>26</v>
      </c>
      <c r="M22" s="7" t="s">
        <v>27</v>
      </c>
      <c r="N22" s="7" t="s">
        <v>28</v>
      </c>
      <c r="O22" s="7" t="s">
        <v>220</v>
      </c>
    </row>
    <row r="23" spans="2:15" x14ac:dyDescent="0.35">
      <c r="B23" s="4" t="s">
        <v>29</v>
      </c>
      <c r="C23" s="4"/>
      <c r="D23" s="4"/>
      <c r="E23" s="5">
        <v>5278000</v>
      </c>
      <c r="F23" s="5">
        <v>5150000</v>
      </c>
      <c r="G23" s="5">
        <v>4845000</v>
      </c>
      <c r="H23" s="5">
        <v>5000000</v>
      </c>
      <c r="I23" s="5">
        <v>5186000</v>
      </c>
      <c r="J23" s="5">
        <v>5225000</v>
      </c>
      <c r="K23" s="5">
        <v>5225000</v>
      </c>
      <c r="L23" s="5">
        <v>5548000</v>
      </c>
      <c r="M23" s="5">
        <v>5350000</v>
      </c>
      <c r="N23" s="5">
        <v>5382000</v>
      </c>
      <c r="O23" s="5">
        <v>5538000</v>
      </c>
    </row>
    <row r="24" spans="2:15" x14ac:dyDescent="0.35">
      <c r="B24" s="4" t="s">
        <v>30</v>
      </c>
      <c r="C24" s="4"/>
      <c r="D24" s="4"/>
      <c r="E24" s="5">
        <v>211000</v>
      </c>
      <c r="F24" s="5">
        <v>206000</v>
      </c>
      <c r="G24" s="5">
        <v>193000</v>
      </c>
      <c r="H24" s="5">
        <v>200000</v>
      </c>
      <c r="I24" s="5">
        <v>207000</v>
      </c>
      <c r="J24" s="5">
        <v>209000</v>
      </c>
      <c r="K24" s="5">
        <v>209000</v>
      </c>
      <c r="L24" s="5">
        <v>221000</v>
      </c>
      <c r="M24" s="5">
        <v>214000</v>
      </c>
      <c r="N24" s="5">
        <v>215000</v>
      </c>
      <c r="O24" s="5">
        <v>221000</v>
      </c>
    </row>
    <row r="25" spans="2:15" x14ac:dyDescent="0.35">
      <c r="B25" s="4" t="s">
        <v>31</v>
      </c>
      <c r="C25" s="4"/>
      <c r="D25" s="4"/>
      <c r="E25" s="5">
        <v>422000</v>
      </c>
      <c r="F25" s="5">
        <v>412000</v>
      </c>
      <c r="G25" s="5">
        <v>387000</v>
      </c>
      <c r="H25" s="5">
        <v>400000</v>
      </c>
      <c r="I25" s="5">
        <v>414000</v>
      </c>
      <c r="J25" s="5">
        <v>418000</v>
      </c>
      <c r="K25" s="5">
        <v>418000</v>
      </c>
      <c r="L25" s="5">
        <v>443000</v>
      </c>
      <c r="M25" s="5">
        <v>428000</v>
      </c>
      <c r="N25" s="5">
        <v>431000</v>
      </c>
      <c r="O25" s="5">
        <v>443000</v>
      </c>
    </row>
    <row r="26" spans="2:15" x14ac:dyDescent="0.35">
      <c r="B26" s="4" t="s">
        <v>32</v>
      </c>
      <c r="C26" s="4"/>
      <c r="D26" s="4"/>
      <c r="E26" s="5"/>
      <c r="F26" s="5">
        <v>137000</v>
      </c>
      <c r="G26" s="5">
        <v>125000</v>
      </c>
      <c r="H26" s="5">
        <v>130000</v>
      </c>
      <c r="I26" s="5">
        <v>134000</v>
      </c>
      <c r="J26" s="5">
        <v>135000</v>
      </c>
      <c r="K26" s="5">
        <v>135000</v>
      </c>
      <c r="L26" s="5">
        <v>144000</v>
      </c>
      <c r="M26" s="5">
        <v>139000</v>
      </c>
      <c r="N26" s="5">
        <v>140000</v>
      </c>
      <c r="O26" s="5">
        <v>143000</v>
      </c>
    </row>
    <row r="31" spans="2:15" x14ac:dyDescent="0.35">
      <c r="B31" s="3" t="s">
        <v>65</v>
      </c>
      <c r="C31" s="3"/>
      <c r="D31" s="3"/>
      <c r="E31" t="s">
        <v>78</v>
      </c>
    </row>
    <row r="32" spans="2:15" x14ac:dyDescent="0.35">
      <c r="B32" t="s">
        <v>66</v>
      </c>
    </row>
    <row r="33" spans="2:4" x14ac:dyDescent="0.35">
      <c r="B33" t="s">
        <v>67</v>
      </c>
    </row>
    <row r="34" spans="2:4" x14ac:dyDescent="0.35">
      <c r="B34" t="s">
        <v>68</v>
      </c>
    </row>
    <row r="35" spans="2:4" x14ac:dyDescent="0.35">
      <c r="B35" t="s">
        <v>69</v>
      </c>
    </row>
    <row r="36" spans="2:4" x14ac:dyDescent="0.35">
      <c r="B36" t="s">
        <v>70</v>
      </c>
    </row>
    <row r="37" spans="2:4" x14ac:dyDescent="0.35">
      <c r="B37" t="s">
        <v>71</v>
      </c>
    </row>
    <row r="38" spans="2:4" x14ac:dyDescent="0.35">
      <c r="B38" t="s">
        <v>72</v>
      </c>
    </row>
    <row r="39" spans="2:4" x14ac:dyDescent="0.35">
      <c r="B39" t="s">
        <v>73</v>
      </c>
    </row>
    <row r="40" spans="2:4" x14ac:dyDescent="0.35">
      <c r="B40" t="s">
        <v>74</v>
      </c>
    </row>
    <row r="41" spans="2:4" x14ac:dyDescent="0.35">
      <c r="B41" t="s">
        <v>75</v>
      </c>
    </row>
    <row r="42" spans="2:4" x14ac:dyDescent="0.35">
      <c r="B42" t="s">
        <v>76</v>
      </c>
    </row>
    <row r="43" spans="2:4" x14ac:dyDescent="0.35">
      <c r="B43" t="s">
        <v>77</v>
      </c>
    </row>
    <row r="47" spans="2:4" x14ac:dyDescent="0.35">
      <c r="B47" s="3" t="s">
        <v>124</v>
      </c>
      <c r="C47" s="3"/>
      <c r="D47" s="3"/>
    </row>
    <row r="48" spans="2:4" x14ac:dyDescent="0.35">
      <c r="B48" t="s">
        <v>157</v>
      </c>
    </row>
    <row r="49" spans="2:10" x14ac:dyDescent="0.35">
      <c r="B49" t="s">
        <v>158</v>
      </c>
    </row>
    <row r="50" spans="2:10" x14ac:dyDescent="0.35">
      <c r="B50" t="s">
        <v>159</v>
      </c>
    </row>
    <row r="53" spans="2:10" x14ac:dyDescent="0.35">
      <c r="B53" s="3" t="s">
        <v>192</v>
      </c>
      <c r="C53" s="3"/>
      <c r="D53" s="3"/>
    </row>
    <row r="54" spans="2:10" x14ac:dyDescent="0.35">
      <c r="B54" s="1" t="s">
        <v>1</v>
      </c>
      <c r="C54">
        <v>2006</v>
      </c>
      <c r="D54" s="9" t="s">
        <v>190</v>
      </c>
      <c r="E54" s="168" t="s">
        <v>194</v>
      </c>
      <c r="F54" s="169"/>
      <c r="G54" s="169"/>
      <c r="H54" s="169"/>
      <c r="I54" s="169"/>
      <c r="J54" s="170"/>
    </row>
    <row r="55" spans="2:10" ht="15" customHeight="1" x14ac:dyDescent="0.35">
      <c r="B55" s="1" t="s">
        <v>2</v>
      </c>
      <c r="C55" s="9">
        <v>2006</v>
      </c>
      <c r="D55" s="9" t="s">
        <v>190</v>
      </c>
      <c r="E55" s="168" t="s">
        <v>194</v>
      </c>
      <c r="F55" s="169"/>
      <c r="G55" s="169"/>
      <c r="H55" s="169"/>
      <c r="I55" s="169"/>
      <c r="J55" s="170"/>
    </row>
    <row r="56" spans="2:10" ht="15" customHeight="1" x14ac:dyDescent="0.35">
      <c r="B56" s="1" t="s">
        <v>3</v>
      </c>
      <c r="C56" s="9">
        <v>2006</v>
      </c>
      <c r="D56" s="9" t="s">
        <v>190</v>
      </c>
      <c r="E56" s="168" t="s">
        <v>194</v>
      </c>
      <c r="F56" s="169"/>
      <c r="G56" s="169"/>
      <c r="H56" s="169"/>
      <c r="I56" s="169"/>
      <c r="J56" s="170"/>
    </row>
    <row r="57" spans="2:10" x14ac:dyDescent="0.35">
      <c r="B57" s="1" t="s">
        <v>4</v>
      </c>
      <c r="C57" s="9">
        <v>2006</v>
      </c>
      <c r="D57" s="9" t="s">
        <v>191</v>
      </c>
      <c r="E57" s="168" t="s">
        <v>195</v>
      </c>
      <c r="F57" s="169"/>
      <c r="G57" s="169"/>
      <c r="H57" s="169"/>
      <c r="I57" s="169"/>
      <c r="J57" s="170"/>
    </row>
    <row r="58" spans="2:10" x14ac:dyDescent="0.35">
      <c r="B58" s="1" t="s">
        <v>1</v>
      </c>
      <c r="C58" s="9">
        <v>2018</v>
      </c>
      <c r="D58" s="9" t="s">
        <v>188</v>
      </c>
      <c r="E58" s="168" t="s">
        <v>179</v>
      </c>
      <c r="F58" s="169"/>
      <c r="G58" s="169"/>
      <c r="H58" s="169"/>
      <c r="I58" s="169"/>
      <c r="J58" s="170"/>
    </row>
    <row r="59" spans="2:10" x14ac:dyDescent="0.35">
      <c r="B59" s="1" t="s">
        <v>2</v>
      </c>
      <c r="C59" s="9">
        <v>2018</v>
      </c>
      <c r="D59" s="9" t="s">
        <v>188</v>
      </c>
      <c r="E59" s="168" t="s">
        <v>179</v>
      </c>
      <c r="F59" s="169"/>
      <c r="G59" s="169"/>
      <c r="H59" s="169"/>
      <c r="I59" s="169"/>
      <c r="J59" s="170"/>
    </row>
    <row r="60" spans="2:10" x14ac:dyDescent="0.35">
      <c r="B60" s="1" t="s">
        <v>3</v>
      </c>
      <c r="C60" s="9">
        <v>2018</v>
      </c>
      <c r="D60" s="9" t="s">
        <v>188</v>
      </c>
      <c r="E60" s="168" t="s">
        <v>179</v>
      </c>
      <c r="F60" s="169"/>
      <c r="G60" s="169"/>
      <c r="H60" s="169"/>
      <c r="I60" s="169"/>
      <c r="J60" s="170"/>
    </row>
    <row r="61" spans="2:10" x14ac:dyDescent="0.35">
      <c r="B61" s="1" t="s">
        <v>4</v>
      </c>
      <c r="C61" s="9">
        <v>2018</v>
      </c>
      <c r="D61" s="9" t="s">
        <v>189</v>
      </c>
      <c r="E61" s="168" t="s">
        <v>193</v>
      </c>
      <c r="F61" s="169"/>
      <c r="G61" s="169"/>
      <c r="H61" s="169"/>
      <c r="I61" s="169"/>
      <c r="J61" s="170"/>
    </row>
  </sheetData>
  <mergeCells count="8">
    <mergeCell ref="E58:J58"/>
    <mergeCell ref="E59:J59"/>
    <mergeCell ref="E60:J60"/>
    <mergeCell ref="E61:J61"/>
    <mergeCell ref="E54:J54"/>
    <mergeCell ref="E55:J55"/>
    <mergeCell ref="E56:J56"/>
    <mergeCell ref="E57:J57"/>
  </mergeCells>
  <conditionalFormatting sqref="E54:E60">
    <cfRule type="expression" dxfId="172" priority="3" stopIfTrue="1">
      <formula>$K$17="Nein, weil…"</formula>
    </cfRule>
  </conditionalFormatting>
  <conditionalFormatting sqref="E54:E60">
    <cfRule type="expression" dxfId="171" priority="4" stopIfTrue="1">
      <formula>$K$15="Nein, weil…"</formula>
    </cfRule>
  </conditionalFormatting>
  <conditionalFormatting sqref="E61">
    <cfRule type="expression" dxfId="170" priority="1" stopIfTrue="1">
      <formula>$K$17="Nein, weil…"</formula>
    </cfRule>
  </conditionalFormatting>
  <conditionalFormatting sqref="E61">
    <cfRule type="expression" dxfId="169" priority="2" stopIfTrue="1">
      <formula>$K$15="Nein, weil…"</formula>
    </cfRule>
  </conditionalFormatting>
  <pageMargins left="0.23622047244094491" right="0.23622047244094491" top="0.78740157480314965" bottom="0.78740157480314965" header="0.31496062992125984" footer="0.31496062992125984"/>
  <pageSetup scale="48" orientation="portrait" r:id="rId1"/>
  <headerFooter>
    <oddFooter>&amp;L&amp;9Version 10/2023&amp;R&amp;9Seite &amp;P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8B421-C349-4C0C-B4E2-4483B63FDADE}">
  <sheetPr codeName="Tabelle3"/>
  <dimension ref="A1:X36"/>
  <sheetViews>
    <sheetView topLeftCell="B1" zoomScaleNormal="100" workbookViewId="0">
      <selection activeCell="F6" sqref="F6:H6"/>
    </sheetView>
  </sheetViews>
  <sheetFormatPr baseColWidth="10" defaultColWidth="11.453125" defaultRowHeight="14.5" zeroHeight="1" x14ac:dyDescent="0.35"/>
  <cols>
    <col min="1" max="1" width="3.54296875" style="59" hidden="1" customWidth="1"/>
    <col min="2" max="2" width="3.1796875" style="59" customWidth="1"/>
    <col min="3" max="3" width="10.7265625" style="59" customWidth="1"/>
    <col min="4" max="4" width="40.54296875" style="59" customWidth="1"/>
    <col min="5" max="5" width="24.54296875" style="59" customWidth="1"/>
    <col min="6" max="6" width="17.54296875" style="59" customWidth="1"/>
    <col min="7" max="7" width="28.453125" style="59" customWidth="1"/>
    <col min="8" max="8" width="26.54296875" style="59" customWidth="1"/>
    <col min="9" max="9" width="11.54296875" style="59" bestFit="1" customWidth="1"/>
    <col min="10" max="10" width="22.453125" style="59" customWidth="1"/>
    <col min="11" max="11" width="20" style="59" customWidth="1"/>
    <col min="12" max="12" width="17.453125" style="59" customWidth="1"/>
    <col min="13" max="13" width="15.54296875" style="59" customWidth="1"/>
    <col min="14" max="14" width="41.54296875" style="59" customWidth="1"/>
    <col min="15" max="15" width="11.453125" style="59" customWidth="1"/>
    <col min="16" max="16" width="25.453125" style="59" customWidth="1"/>
    <col min="17" max="18" width="17.54296875" style="59" customWidth="1"/>
    <col min="19" max="19" width="19" style="59" customWidth="1"/>
    <col min="20" max="20" width="48.453125" style="59" customWidth="1"/>
    <col min="21" max="22" width="11.453125" style="59"/>
    <col min="23" max="23" width="58.81640625" style="59" hidden="1" customWidth="1"/>
    <col min="24" max="24" width="19.453125" style="59" hidden="1" customWidth="1"/>
    <col min="25" max="16384" width="11.453125" style="59"/>
  </cols>
  <sheetData>
    <row r="1" spans="1:24" ht="4.5" customHeight="1" x14ac:dyDescent="0.35">
      <c r="A1" s="59">
        <f>IF('Allgemeine Angaben'!R3='Allgemeine Angaben'!S3,1,0)</f>
        <v>0</v>
      </c>
    </row>
    <row r="2" spans="1:24" ht="24.75" customHeight="1" x14ac:dyDescent="0.35">
      <c r="C2" s="83"/>
      <c r="D2" s="83"/>
      <c r="E2" s="83"/>
      <c r="F2" s="83"/>
      <c r="G2" s="83"/>
      <c r="H2" s="83"/>
      <c r="I2" s="83"/>
      <c r="J2" s="83"/>
      <c r="K2" s="83"/>
      <c r="L2" s="83"/>
      <c r="M2" s="83"/>
    </row>
    <row r="3" spans="1:24" x14ac:dyDescent="0.35"/>
    <row r="4" spans="1:24" ht="28.5" x14ac:dyDescent="0.65">
      <c r="C4" s="88" t="s">
        <v>116</v>
      </c>
    </row>
    <row r="5" spans="1:24" ht="15" thickBot="1" x14ac:dyDescent="0.4"/>
    <row r="6" spans="1:24" ht="19" thickTop="1" x14ac:dyDescent="0.45">
      <c r="D6" s="8" t="s">
        <v>117</v>
      </c>
      <c r="E6" s="8"/>
      <c r="F6" s="184"/>
      <c r="G6" s="184"/>
      <c r="H6" s="184"/>
      <c r="I6" s="91"/>
      <c r="J6" s="92"/>
      <c r="M6" s="174" t="s">
        <v>221</v>
      </c>
      <c r="N6" s="175"/>
      <c r="O6" s="175"/>
      <c r="P6" s="176"/>
    </row>
    <row r="7" spans="1:24" ht="18.5" x14ac:dyDescent="0.45">
      <c r="D7" s="8" t="s">
        <v>118</v>
      </c>
      <c r="E7" s="8"/>
      <c r="F7" s="185"/>
      <c r="G7" s="185"/>
      <c r="H7" s="185"/>
      <c r="I7" s="91"/>
      <c r="J7" s="92"/>
      <c r="M7" s="177"/>
      <c r="N7" s="178"/>
      <c r="O7" s="178"/>
      <c r="P7" s="179"/>
    </row>
    <row r="8" spans="1:24" ht="18.5" x14ac:dyDescent="0.45">
      <c r="D8" s="8" t="s">
        <v>119</v>
      </c>
      <c r="E8" s="8"/>
      <c r="F8" s="183">
        <f>'Allgemeine Angaben'!K29</f>
        <v>0</v>
      </c>
      <c r="G8" s="183"/>
      <c r="H8" s="183"/>
      <c r="I8" s="91"/>
      <c r="J8" s="92"/>
      <c r="M8" s="177"/>
      <c r="N8" s="178"/>
      <c r="O8" s="178"/>
      <c r="P8" s="179"/>
    </row>
    <row r="9" spans="1:24" ht="18.5" x14ac:dyDescent="0.45">
      <c r="D9" s="8" t="s">
        <v>120</v>
      </c>
      <c r="E9" s="44"/>
      <c r="F9" s="183"/>
      <c r="G9" s="183"/>
      <c r="H9" s="183"/>
      <c r="I9" s="91"/>
      <c r="J9" s="92"/>
      <c r="M9" s="177"/>
      <c r="N9" s="178"/>
      <c r="O9" s="178"/>
      <c r="P9" s="179"/>
    </row>
    <row r="10" spans="1:24" ht="19" thickBot="1" x14ac:dyDescent="0.5">
      <c r="D10" s="8" t="s">
        <v>121</v>
      </c>
      <c r="E10" s="44"/>
      <c r="F10" s="183"/>
      <c r="G10" s="183"/>
      <c r="H10" s="183"/>
      <c r="I10" s="91"/>
      <c r="J10" s="92"/>
      <c r="M10" s="180"/>
      <c r="N10" s="181"/>
      <c r="O10" s="181"/>
      <c r="P10" s="182"/>
    </row>
    <row r="11" spans="1:24" ht="19" thickTop="1" x14ac:dyDescent="0.45">
      <c r="D11" s="8" t="s">
        <v>122</v>
      </c>
      <c r="E11" s="44"/>
      <c r="F11" s="183"/>
      <c r="G11" s="183"/>
      <c r="H11" s="183"/>
      <c r="I11" s="91"/>
      <c r="J11" s="92"/>
    </row>
    <row r="12" spans="1:24" x14ac:dyDescent="0.35"/>
    <row r="13" spans="1:24" x14ac:dyDescent="0.35">
      <c r="J13" s="45"/>
    </row>
    <row r="14" spans="1:24" s="46" customFormat="1" ht="19.5" customHeight="1" x14ac:dyDescent="0.45">
      <c r="C14" s="171" t="s">
        <v>123</v>
      </c>
      <c r="D14" s="171"/>
      <c r="E14" s="171"/>
      <c r="F14" s="171"/>
      <c r="G14" s="171"/>
      <c r="H14" s="171"/>
      <c r="I14" s="171"/>
      <c r="J14" s="172"/>
      <c r="K14" s="171" t="s">
        <v>222</v>
      </c>
      <c r="L14" s="173"/>
      <c r="M14" s="173"/>
      <c r="N14" s="173"/>
      <c r="O14" s="173"/>
      <c r="P14" s="173"/>
      <c r="Q14" s="173"/>
      <c r="R14" s="173"/>
      <c r="S14" s="173"/>
      <c r="T14" s="173"/>
    </row>
    <row r="15" spans="1:24" s="47" customFormat="1" ht="58" x14ac:dyDescent="0.35">
      <c r="C15" s="48" t="s">
        <v>247</v>
      </c>
      <c r="D15" s="48" t="s">
        <v>229</v>
      </c>
      <c r="E15" s="48" t="s">
        <v>124</v>
      </c>
      <c r="F15" s="48" t="s">
        <v>125</v>
      </c>
      <c r="G15" s="48" t="s">
        <v>126</v>
      </c>
      <c r="H15" s="48" t="s">
        <v>127</v>
      </c>
      <c r="I15" s="93"/>
      <c r="J15" s="49" t="s">
        <v>128</v>
      </c>
      <c r="K15" s="50" t="s">
        <v>129</v>
      </c>
      <c r="L15" s="48" t="s">
        <v>130</v>
      </c>
      <c r="M15" s="48" t="s">
        <v>248</v>
      </c>
      <c r="N15" s="48" t="s">
        <v>131</v>
      </c>
      <c r="O15" s="48" t="s">
        <v>132</v>
      </c>
      <c r="P15" s="48" t="s">
        <v>133</v>
      </c>
      <c r="Q15" s="48" t="s">
        <v>134</v>
      </c>
      <c r="R15" s="48" t="s">
        <v>135</v>
      </c>
      <c r="S15" s="48" t="s">
        <v>136</v>
      </c>
      <c r="T15" s="48" t="s">
        <v>249</v>
      </c>
      <c r="W15" s="90" t="s">
        <v>199</v>
      </c>
      <c r="X15" s="90" t="s">
        <v>200</v>
      </c>
    </row>
    <row r="16" spans="1:24" s="51" customFormat="1" x14ac:dyDescent="0.35">
      <c r="C16" s="52" t="s">
        <v>137</v>
      </c>
      <c r="D16" s="53"/>
      <c r="E16" s="53"/>
      <c r="F16" s="53"/>
      <c r="G16" s="53"/>
      <c r="H16" s="53"/>
      <c r="I16" s="94" t="str">
        <f>IF(H16&lt;&gt;"",HYPERLINK("#'"&amp;VLOOKUP(H16,$W$16:$X$27,2,0)&amp;"'!I7","zum Reiter"),"")</f>
        <v/>
      </c>
      <c r="J16" s="54"/>
      <c r="K16" s="55"/>
      <c r="L16" s="53"/>
      <c r="M16" s="53"/>
      <c r="N16" s="53"/>
      <c r="O16" s="53"/>
      <c r="P16" s="53"/>
      <c r="Q16" s="53"/>
      <c r="R16" s="53"/>
      <c r="S16" s="53"/>
      <c r="T16" s="53"/>
      <c r="W16" s="89" t="s">
        <v>66</v>
      </c>
      <c r="X16" s="89" t="s">
        <v>66</v>
      </c>
    </row>
    <row r="17" spans="3:24" s="51" customFormat="1" x14ac:dyDescent="0.35">
      <c r="C17" s="52" t="s">
        <v>138</v>
      </c>
      <c r="D17" s="53"/>
      <c r="E17" s="53"/>
      <c r="F17" s="53"/>
      <c r="G17" s="53"/>
      <c r="H17" s="53"/>
      <c r="I17" s="94" t="str">
        <f t="shared" ref="I17:I35" si="0">IF(H17&lt;&gt;"",HYPERLINK("#'"&amp;VLOOKUP(H17,$W$16:$X$27,2,0)&amp;"'!I7","zum Reiter"),"")</f>
        <v/>
      </c>
      <c r="J17" s="54"/>
      <c r="K17" s="55"/>
      <c r="L17" s="53"/>
      <c r="M17" s="53"/>
      <c r="N17" s="53"/>
      <c r="O17" s="53"/>
      <c r="P17" s="53"/>
      <c r="Q17" s="53"/>
      <c r="R17" s="53"/>
      <c r="S17" s="53"/>
      <c r="T17" s="53"/>
      <c r="W17" s="89" t="s">
        <v>67</v>
      </c>
      <c r="X17" s="89" t="s">
        <v>201</v>
      </c>
    </row>
    <row r="18" spans="3:24" s="51" customFormat="1" x14ac:dyDescent="0.35">
      <c r="C18" s="52" t="s">
        <v>139</v>
      </c>
      <c r="D18" s="53"/>
      <c r="E18" s="53"/>
      <c r="F18" s="53"/>
      <c r="G18" s="53"/>
      <c r="H18" s="53"/>
      <c r="I18" s="94" t="str">
        <f t="shared" si="0"/>
        <v/>
      </c>
      <c r="J18" s="54"/>
      <c r="K18" s="55"/>
      <c r="L18" s="53"/>
      <c r="M18" s="53"/>
      <c r="N18" s="53"/>
      <c r="O18" s="53"/>
      <c r="P18" s="53"/>
      <c r="Q18" s="53"/>
      <c r="R18" s="53"/>
      <c r="S18" s="53"/>
      <c r="T18" s="53"/>
      <c r="W18" s="89" t="s">
        <v>68</v>
      </c>
      <c r="X18" s="89" t="s">
        <v>202</v>
      </c>
    </row>
    <row r="19" spans="3:24" s="51" customFormat="1" x14ac:dyDescent="0.35">
      <c r="C19" s="52" t="s">
        <v>140</v>
      </c>
      <c r="D19" s="53"/>
      <c r="E19" s="53"/>
      <c r="F19" s="53"/>
      <c r="G19" s="53"/>
      <c r="H19" s="53"/>
      <c r="I19" s="94" t="str">
        <f t="shared" si="0"/>
        <v/>
      </c>
      <c r="J19" s="54"/>
      <c r="K19" s="55"/>
      <c r="L19" s="53"/>
      <c r="M19" s="53"/>
      <c r="N19" s="53"/>
      <c r="O19" s="53"/>
      <c r="P19" s="53"/>
      <c r="Q19" s="53"/>
      <c r="R19" s="53"/>
      <c r="S19" s="53"/>
      <c r="T19" s="53"/>
      <c r="W19" s="89" t="s">
        <v>69</v>
      </c>
      <c r="X19" s="89" t="s">
        <v>203</v>
      </c>
    </row>
    <row r="20" spans="3:24" s="51" customFormat="1" x14ac:dyDescent="0.35">
      <c r="C20" s="52" t="s">
        <v>141</v>
      </c>
      <c r="D20" s="53"/>
      <c r="E20" s="53"/>
      <c r="F20" s="53"/>
      <c r="G20" s="53"/>
      <c r="H20" s="53"/>
      <c r="I20" s="94" t="str">
        <f t="shared" si="0"/>
        <v/>
      </c>
      <c r="J20" s="54"/>
      <c r="K20" s="55"/>
      <c r="L20" s="53"/>
      <c r="M20" s="53"/>
      <c r="N20" s="53"/>
      <c r="O20" s="53"/>
      <c r="P20" s="53"/>
      <c r="Q20" s="53"/>
      <c r="R20" s="53"/>
      <c r="S20" s="53"/>
      <c r="T20" s="53"/>
      <c r="W20" s="89" t="s">
        <v>70</v>
      </c>
      <c r="X20" s="89" t="s">
        <v>204</v>
      </c>
    </row>
    <row r="21" spans="3:24" s="51" customFormat="1" x14ac:dyDescent="0.35">
      <c r="C21" s="52" t="s">
        <v>142</v>
      </c>
      <c r="D21" s="53"/>
      <c r="E21" s="53"/>
      <c r="F21" s="53"/>
      <c r="G21" s="53"/>
      <c r="H21" s="53"/>
      <c r="I21" s="94" t="str">
        <f t="shared" si="0"/>
        <v/>
      </c>
      <c r="J21" s="54"/>
      <c r="K21" s="55"/>
      <c r="L21" s="53"/>
      <c r="M21" s="53"/>
      <c r="N21" s="53"/>
      <c r="O21" s="53"/>
      <c r="P21" s="53"/>
      <c r="Q21" s="53"/>
      <c r="R21" s="53"/>
      <c r="S21" s="53"/>
      <c r="T21" s="53"/>
      <c r="W21" s="89" t="s">
        <v>71</v>
      </c>
      <c r="X21" s="89" t="s">
        <v>71</v>
      </c>
    </row>
    <row r="22" spans="3:24" s="51" customFormat="1" x14ac:dyDescent="0.35">
      <c r="C22" s="52" t="s">
        <v>143</v>
      </c>
      <c r="D22" s="53"/>
      <c r="E22" s="53"/>
      <c r="F22" s="53"/>
      <c r="G22" s="53"/>
      <c r="H22" s="53"/>
      <c r="I22" s="94" t="str">
        <f t="shared" si="0"/>
        <v/>
      </c>
      <c r="J22" s="54"/>
      <c r="K22" s="55"/>
      <c r="L22" s="53"/>
      <c r="M22" s="53"/>
      <c r="N22" s="53"/>
      <c r="O22" s="53"/>
      <c r="P22" s="53"/>
      <c r="Q22" s="53"/>
      <c r="R22" s="53"/>
      <c r="S22" s="53"/>
      <c r="T22" s="53"/>
      <c r="W22" s="89" t="s">
        <v>72</v>
      </c>
      <c r="X22" s="89" t="s">
        <v>205</v>
      </c>
    </row>
    <row r="23" spans="3:24" s="51" customFormat="1" x14ac:dyDescent="0.35">
      <c r="C23" s="52" t="s">
        <v>144</v>
      </c>
      <c r="D23" s="53"/>
      <c r="E23" s="53"/>
      <c r="F23" s="53"/>
      <c r="G23" s="53"/>
      <c r="H23" s="53"/>
      <c r="I23" s="94" t="str">
        <f t="shared" si="0"/>
        <v/>
      </c>
      <c r="J23" s="54"/>
      <c r="K23" s="55"/>
      <c r="L23" s="53"/>
      <c r="M23" s="53"/>
      <c r="N23" s="53"/>
      <c r="O23" s="53"/>
      <c r="P23" s="53"/>
      <c r="Q23" s="53"/>
      <c r="R23" s="53"/>
      <c r="S23" s="53"/>
      <c r="T23" s="53"/>
      <c r="W23" s="89" t="s">
        <v>73</v>
      </c>
      <c r="X23" s="89" t="s">
        <v>73</v>
      </c>
    </row>
    <row r="24" spans="3:24" s="51" customFormat="1" x14ac:dyDescent="0.35">
      <c r="C24" s="52" t="s">
        <v>145</v>
      </c>
      <c r="D24" s="53"/>
      <c r="E24" s="53"/>
      <c r="F24" s="53"/>
      <c r="G24" s="53"/>
      <c r="H24" s="53"/>
      <c r="I24" s="94" t="str">
        <f t="shared" si="0"/>
        <v/>
      </c>
      <c r="J24" s="54"/>
      <c r="K24" s="55"/>
      <c r="L24" s="53"/>
      <c r="M24" s="53"/>
      <c r="N24" s="53"/>
      <c r="O24" s="53"/>
      <c r="P24" s="53"/>
      <c r="Q24" s="53"/>
      <c r="R24" s="53"/>
      <c r="S24" s="53"/>
      <c r="T24" s="53"/>
      <c r="W24" s="89" t="s">
        <v>74</v>
      </c>
      <c r="X24" s="89" t="s">
        <v>74</v>
      </c>
    </row>
    <row r="25" spans="3:24" s="51" customFormat="1" x14ac:dyDescent="0.35">
      <c r="C25" s="52" t="s">
        <v>146</v>
      </c>
      <c r="D25" s="53"/>
      <c r="E25" s="53"/>
      <c r="F25" s="53"/>
      <c r="G25" s="53"/>
      <c r="H25" s="53"/>
      <c r="I25" s="94" t="str">
        <f t="shared" si="0"/>
        <v/>
      </c>
      <c r="J25" s="54"/>
      <c r="K25" s="55"/>
      <c r="L25" s="53"/>
      <c r="M25" s="53"/>
      <c r="N25" s="53"/>
      <c r="O25" s="53"/>
      <c r="P25" s="53"/>
      <c r="Q25" s="53"/>
      <c r="R25" s="53"/>
      <c r="S25" s="53"/>
      <c r="T25" s="53"/>
      <c r="W25" s="89" t="s">
        <v>75</v>
      </c>
      <c r="X25" s="89" t="s">
        <v>75</v>
      </c>
    </row>
    <row r="26" spans="3:24" s="51" customFormat="1" x14ac:dyDescent="0.35">
      <c r="C26" s="52" t="s">
        <v>147</v>
      </c>
      <c r="D26" s="53"/>
      <c r="E26" s="53"/>
      <c r="F26" s="53"/>
      <c r="G26" s="53"/>
      <c r="H26" s="53"/>
      <c r="I26" s="94" t="str">
        <f t="shared" si="0"/>
        <v/>
      </c>
      <c r="J26" s="54"/>
      <c r="K26" s="55"/>
      <c r="L26" s="53"/>
      <c r="M26" s="53"/>
      <c r="N26" s="53"/>
      <c r="O26" s="53"/>
      <c r="P26" s="53"/>
      <c r="Q26" s="53"/>
      <c r="R26" s="53"/>
      <c r="S26" s="53"/>
      <c r="T26" s="53"/>
      <c r="W26" s="89" t="s">
        <v>76</v>
      </c>
      <c r="X26" s="89" t="s">
        <v>206</v>
      </c>
    </row>
    <row r="27" spans="3:24" s="51" customFormat="1" x14ac:dyDescent="0.35">
      <c r="C27" s="52" t="s">
        <v>148</v>
      </c>
      <c r="D27" s="53"/>
      <c r="E27" s="53"/>
      <c r="F27" s="53"/>
      <c r="G27" s="53"/>
      <c r="H27" s="53"/>
      <c r="I27" s="94" t="str">
        <f t="shared" si="0"/>
        <v/>
      </c>
      <c r="J27" s="54"/>
      <c r="K27" s="55"/>
      <c r="L27" s="53"/>
      <c r="M27" s="53"/>
      <c r="N27" s="53"/>
      <c r="O27" s="53"/>
      <c r="P27" s="53"/>
      <c r="Q27" s="53"/>
      <c r="R27" s="53"/>
      <c r="S27" s="53"/>
      <c r="T27" s="53"/>
      <c r="W27" s="89" t="s">
        <v>77</v>
      </c>
      <c r="X27" s="89" t="s">
        <v>77</v>
      </c>
    </row>
    <row r="28" spans="3:24" s="51" customFormat="1" x14ac:dyDescent="0.35">
      <c r="C28" s="52" t="s">
        <v>149</v>
      </c>
      <c r="D28" s="53"/>
      <c r="E28" s="53"/>
      <c r="F28" s="53"/>
      <c r="G28" s="53"/>
      <c r="H28" s="53"/>
      <c r="I28" s="94" t="str">
        <f t="shared" si="0"/>
        <v/>
      </c>
      <c r="J28" s="54"/>
      <c r="K28" s="55"/>
      <c r="L28" s="53"/>
      <c r="M28" s="53"/>
      <c r="N28" s="53"/>
      <c r="O28" s="53"/>
      <c r="P28" s="53"/>
      <c r="Q28" s="53"/>
      <c r="R28" s="53"/>
      <c r="S28" s="53"/>
      <c r="T28" s="53"/>
    </row>
    <row r="29" spans="3:24" s="51" customFormat="1" x14ac:dyDescent="0.35">
      <c r="C29" s="52" t="s">
        <v>150</v>
      </c>
      <c r="D29" s="53"/>
      <c r="E29" s="53"/>
      <c r="F29" s="53"/>
      <c r="G29" s="53"/>
      <c r="H29" s="53"/>
      <c r="I29" s="94" t="str">
        <f t="shared" si="0"/>
        <v/>
      </c>
      <c r="J29" s="54"/>
      <c r="K29" s="55"/>
      <c r="L29" s="53"/>
      <c r="M29" s="53"/>
      <c r="N29" s="53"/>
      <c r="O29" s="53"/>
      <c r="P29" s="53"/>
      <c r="Q29" s="53"/>
      <c r="R29" s="53"/>
      <c r="S29" s="53"/>
      <c r="T29" s="53"/>
    </row>
    <row r="30" spans="3:24" s="51" customFormat="1" x14ac:dyDescent="0.35">
      <c r="C30" s="52" t="s">
        <v>151</v>
      </c>
      <c r="D30" s="53"/>
      <c r="E30" s="53"/>
      <c r="F30" s="53"/>
      <c r="G30" s="53"/>
      <c r="H30" s="53"/>
      <c r="I30" s="94" t="str">
        <f t="shared" si="0"/>
        <v/>
      </c>
      <c r="J30" s="54"/>
      <c r="K30" s="55"/>
      <c r="L30" s="53"/>
      <c r="M30" s="53"/>
      <c r="N30" s="53"/>
      <c r="O30" s="53"/>
      <c r="P30" s="53"/>
      <c r="Q30" s="53"/>
      <c r="R30" s="53"/>
      <c r="S30" s="53"/>
      <c r="T30" s="53"/>
    </row>
    <row r="31" spans="3:24" s="51" customFormat="1" x14ac:dyDescent="0.35">
      <c r="C31" s="52" t="s">
        <v>152</v>
      </c>
      <c r="D31" s="53"/>
      <c r="E31" s="53"/>
      <c r="F31" s="53"/>
      <c r="G31" s="53"/>
      <c r="H31" s="53"/>
      <c r="I31" s="94" t="str">
        <f t="shared" si="0"/>
        <v/>
      </c>
      <c r="J31" s="54"/>
      <c r="K31" s="55"/>
      <c r="L31" s="53"/>
      <c r="M31" s="53"/>
      <c r="N31" s="53"/>
      <c r="O31" s="53"/>
      <c r="P31" s="53"/>
      <c r="Q31" s="53"/>
      <c r="R31" s="53"/>
      <c r="S31" s="53"/>
      <c r="T31" s="53"/>
    </row>
    <row r="32" spans="3:24" s="51" customFormat="1" x14ac:dyDescent="0.35">
      <c r="C32" s="52" t="s">
        <v>153</v>
      </c>
      <c r="D32" s="53"/>
      <c r="E32" s="53"/>
      <c r="F32" s="53"/>
      <c r="G32" s="53"/>
      <c r="H32" s="53"/>
      <c r="I32" s="94" t="str">
        <f t="shared" si="0"/>
        <v/>
      </c>
      <c r="J32" s="54"/>
      <c r="K32" s="55"/>
      <c r="L32" s="53"/>
      <c r="M32" s="53"/>
      <c r="N32" s="53"/>
      <c r="O32" s="53"/>
      <c r="P32" s="53"/>
      <c r="Q32" s="53"/>
      <c r="R32" s="53"/>
      <c r="S32" s="53"/>
      <c r="T32" s="53"/>
    </row>
    <row r="33" spans="3:20" s="51" customFormat="1" x14ac:dyDescent="0.35">
      <c r="C33" s="52" t="s">
        <v>154</v>
      </c>
      <c r="D33" s="53"/>
      <c r="E33" s="53"/>
      <c r="F33" s="53"/>
      <c r="G33" s="53"/>
      <c r="H33" s="53"/>
      <c r="I33" s="94" t="str">
        <f t="shared" si="0"/>
        <v/>
      </c>
      <c r="J33" s="54"/>
      <c r="K33" s="55"/>
      <c r="L33" s="53"/>
      <c r="M33" s="53"/>
      <c r="N33" s="53"/>
      <c r="O33" s="53"/>
      <c r="P33" s="53"/>
      <c r="Q33" s="53"/>
      <c r="R33" s="53"/>
      <c r="S33" s="53"/>
      <c r="T33" s="53"/>
    </row>
    <row r="34" spans="3:20" s="51" customFormat="1" x14ac:dyDescent="0.35">
      <c r="C34" s="52" t="s">
        <v>155</v>
      </c>
      <c r="D34" s="53"/>
      <c r="E34" s="53"/>
      <c r="F34" s="53"/>
      <c r="G34" s="53"/>
      <c r="H34" s="53"/>
      <c r="I34" s="94" t="str">
        <f t="shared" si="0"/>
        <v/>
      </c>
      <c r="J34" s="54"/>
      <c r="K34" s="55"/>
      <c r="L34" s="53"/>
      <c r="M34" s="53"/>
      <c r="N34" s="53"/>
      <c r="O34" s="53"/>
      <c r="P34" s="53"/>
      <c r="Q34" s="53"/>
      <c r="R34" s="53"/>
      <c r="S34" s="53"/>
      <c r="T34" s="53"/>
    </row>
    <row r="35" spans="3:20" s="51" customFormat="1" x14ac:dyDescent="0.35">
      <c r="C35" s="52" t="s">
        <v>156</v>
      </c>
      <c r="D35" s="53"/>
      <c r="E35" s="53"/>
      <c r="F35" s="53"/>
      <c r="G35" s="53"/>
      <c r="H35" s="53"/>
      <c r="I35" s="94" t="str">
        <f t="shared" si="0"/>
        <v/>
      </c>
      <c r="J35" s="54"/>
      <c r="K35" s="55"/>
      <c r="L35" s="53"/>
      <c r="M35" s="53"/>
      <c r="N35" s="53"/>
      <c r="O35" s="53"/>
      <c r="P35" s="53"/>
      <c r="Q35" s="53"/>
      <c r="R35" s="53"/>
      <c r="S35" s="53"/>
      <c r="T35" s="53"/>
    </row>
    <row r="36" spans="3:20" x14ac:dyDescent="0.35"/>
  </sheetData>
  <sheetProtection algorithmName="SHA-512" hashValue="mJnypZhdr5z//BcdQy7cIdRF6fk0szByJtsHnJDTWpk48OY4hGBWy4cp2+RAYW6WjELxfUzZVXhF+mHnGo71eg==" saltValue="vpIEeskIhQoBMYV/LRZ6fg==" spinCount="100000" sheet="1" objects="1" scenarios="1" selectLockedCells="1"/>
  <mergeCells count="9">
    <mergeCell ref="C14:J14"/>
    <mergeCell ref="K14:T14"/>
    <mergeCell ref="M6:P10"/>
    <mergeCell ref="F8:H8"/>
    <mergeCell ref="F9:H9"/>
    <mergeCell ref="F10:H10"/>
    <mergeCell ref="F6:H6"/>
    <mergeCell ref="F7:H7"/>
    <mergeCell ref="F11:H11"/>
  </mergeCells>
  <dataValidations count="2">
    <dataValidation type="list" allowBlank="1" showInputMessage="1" showErrorMessage="1" sqref="H16:H35" xr:uid="{8FECB1BF-6436-4CC9-AB33-863F076B66C1}">
      <formula1>Arten_Vergabeverfahren</formula1>
    </dataValidation>
    <dataValidation type="list" allowBlank="1" showInputMessage="1" showErrorMessage="1" sqref="J16:J35" xr:uid="{0C0FF7B3-7A29-498B-97C6-0B447EFFDF60}">
      <formula1>Ja_Nein</formula1>
    </dataValidation>
  </dataValidations>
  <pageMargins left="0.23622047244094491" right="0.23622047244094491" top="0.78740157480314965" bottom="0.78740157480314965" header="0.31496062992125984" footer="0.31496062992125984"/>
  <pageSetup scale="48" orientation="landscape" r:id="rId1"/>
  <headerFooter>
    <oddFooter>&amp;L&amp;9Version 01/2025&amp;R&amp;9Seite &amp;P von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CACE740-CC42-436C-8416-B91A455A72CC}">
          <x14:formula1>
            <xm:f>Datengrundlage!$B$48:$B$50</xm:f>
          </x14:formula1>
          <xm:sqref>E16:E35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F4C41-F138-4F38-8E43-0E1ACB9BA885}">
  <sheetPr codeName="Tabelle2">
    <pageSetUpPr fitToPage="1"/>
  </sheetPr>
  <dimension ref="A1:P46"/>
  <sheetViews>
    <sheetView topLeftCell="B4" zoomScale="80" zoomScaleNormal="80" zoomScaleSheetLayoutView="80" workbookViewId="0">
      <selection activeCell="B19" sqref="A19:XFD33"/>
    </sheetView>
  </sheetViews>
  <sheetFormatPr baseColWidth="10" defaultColWidth="11.453125" defaultRowHeight="14.5" zeroHeight="1" outlineLevelRow="1" x14ac:dyDescent="0.35"/>
  <cols>
    <col min="1" max="1" width="5.1796875" style="22" hidden="1" customWidth="1"/>
    <col min="2" max="2" width="2.453125" style="22" customWidth="1"/>
    <col min="3" max="3" width="4.453125" style="22" customWidth="1"/>
    <col min="4" max="4" width="27.54296875" style="22" customWidth="1"/>
    <col min="5" max="5" width="27.453125" style="22" customWidth="1"/>
    <col min="6" max="6" width="24.54296875" style="22" customWidth="1"/>
    <col min="7" max="7" width="19.453125" style="22" customWidth="1"/>
    <col min="8" max="8" width="20.453125" style="22" customWidth="1"/>
    <col min="9" max="9" width="15.453125" style="22" customWidth="1"/>
    <col min="10" max="10" width="17.453125" style="22" customWidth="1"/>
    <col min="11" max="11" width="12.54296875" style="22" customWidth="1"/>
    <col min="12" max="12" width="30" style="22" customWidth="1"/>
    <col min="13" max="13" width="30" style="56" customWidth="1"/>
    <col min="14" max="15" width="11.453125" style="22"/>
    <col min="16" max="16" width="12.54296875" style="22" customWidth="1"/>
    <col min="17" max="16384" width="11.453125" style="22"/>
  </cols>
  <sheetData>
    <row r="1" spans="1:16" ht="4.5" customHeight="1" x14ac:dyDescent="0.35">
      <c r="A1" s="22" t="e">
        <f>IF(AND(OR('Allgemeine Angaben'!#REF!="Direktvergabe",'Allgemeine Angaben'!#REF!="Direkt- und Nichtdirektvergabe"),'Allgemeine Angaben'!R3='Allgemeine Angaben'!S3),1,0)</f>
        <v>#REF!</v>
      </c>
    </row>
    <row r="2" spans="1:16" ht="24.75" customHeight="1" x14ac:dyDescent="0.35">
      <c r="C2" s="202" t="str">
        <f>IF(OR('Allgemeine Angaben'!K15="Nein, weil…",'Allgemeine Angaben'!K17="Nein, weil…"),"Sie unterliegen nicht dem Vergaberecht",IF('Allgemeine Angaben'!R3&lt;&gt;'Allgemeine Angaben'!S3,"Bitte Allgemeine Angaben vollständig befüllen",IF(A1=0,"Bitte Reiter Direktvergabe-Nein ausfüllen","")))</f>
        <v>Bitte Allgemeine Angaben vollständig befüllen</v>
      </c>
      <c r="D2" s="203"/>
      <c r="E2" s="203"/>
      <c r="F2" s="203"/>
      <c r="G2" s="203"/>
      <c r="H2" s="203"/>
      <c r="I2" s="203"/>
      <c r="J2" s="203"/>
      <c r="K2" s="203"/>
      <c r="L2" s="203"/>
      <c r="M2" s="57"/>
      <c r="N2" s="30"/>
      <c r="O2" s="30"/>
      <c r="P2" s="30"/>
    </row>
    <row r="3" spans="1:16" ht="5.25" customHeight="1" x14ac:dyDescent="0.35"/>
    <row r="4" spans="1:16" ht="30.75" customHeight="1" x14ac:dyDescent="0.6">
      <c r="C4" s="31" t="s">
        <v>168</v>
      </c>
    </row>
    <row r="5" spans="1:16" x14ac:dyDescent="0.35"/>
    <row r="6" spans="1:16" x14ac:dyDescent="0.35">
      <c r="C6" s="18" t="s">
        <v>42</v>
      </c>
      <c r="D6" s="19"/>
      <c r="E6" s="19"/>
      <c r="F6" s="19"/>
      <c r="G6" s="19"/>
      <c r="H6" s="19"/>
      <c r="I6" s="19"/>
      <c r="J6" s="19"/>
      <c r="K6" s="19"/>
      <c r="L6" s="19"/>
      <c r="M6" s="62" t="s">
        <v>181</v>
      </c>
      <c r="O6" s="59"/>
    </row>
    <row r="7" spans="1:16" ht="25.5" customHeight="1" x14ac:dyDescent="0.35">
      <c r="C7" s="158" t="s">
        <v>182</v>
      </c>
      <c r="D7" s="186"/>
      <c r="E7" s="186"/>
      <c r="F7" s="186"/>
      <c r="G7" s="186"/>
      <c r="H7" s="186"/>
      <c r="K7" s="204">
        <f>'Übersicht Vergabe'!D16</f>
        <v>0</v>
      </c>
      <c r="L7" s="204"/>
      <c r="M7" s="59"/>
    </row>
    <row r="8" spans="1:16" s="59" customFormat="1" x14ac:dyDescent="0.35">
      <c r="C8" s="34" t="s">
        <v>171</v>
      </c>
    </row>
    <row r="9" spans="1:16" s="59" customFormat="1" x14ac:dyDescent="0.35">
      <c r="C9" s="158" t="s">
        <v>184</v>
      </c>
      <c r="D9" s="186"/>
      <c r="E9" s="186"/>
      <c r="F9" s="186"/>
      <c r="G9" s="186"/>
      <c r="H9" s="186"/>
      <c r="K9" s="204">
        <f>'Übersicht Vergabe'!E16</f>
        <v>0</v>
      </c>
      <c r="L9" s="204"/>
    </row>
    <row r="10" spans="1:16" s="59" customFormat="1" ht="25.5" customHeight="1" x14ac:dyDescent="0.35">
      <c r="C10" s="158" t="s">
        <v>183</v>
      </c>
      <c r="D10" s="186"/>
      <c r="E10" s="186"/>
      <c r="F10" s="186"/>
      <c r="G10" s="186"/>
      <c r="H10" s="186"/>
      <c r="K10" s="204">
        <f>'Übersicht Vergabe'!H16</f>
        <v>0</v>
      </c>
      <c r="L10" s="204"/>
    </row>
    <row r="11" spans="1:16" ht="10.5" customHeight="1" x14ac:dyDescent="0.35"/>
    <row r="12" spans="1:16" x14ac:dyDescent="0.35">
      <c r="C12" s="18" t="s">
        <v>43</v>
      </c>
      <c r="D12" s="19"/>
      <c r="E12" s="19"/>
      <c r="F12" s="19"/>
      <c r="G12" s="19"/>
      <c r="H12" s="19"/>
      <c r="I12" s="19"/>
      <c r="J12" s="19"/>
      <c r="K12" s="19"/>
      <c r="L12" s="19"/>
      <c r="M12" s="62" t="s">
        <v>181</v>
      </c>
    </row>
    <row r="13" spans="1:16" ht="33.75" customHeight="1" x14ac:dyDescent="0.35">
      <c r="C13" s="32"/>
      <c r="G13" s="200" t="s">
        <v>172</v>
      </c>
      <c r="H13" s="200"/>
      <c r="I13" s="200" t="s">
        <v>49</v>
      </c>
      <c r="J13" s="201"/>
      <c r="K13" s="200" t="s">
        <v>50</v>
      </c>
      <c r="L13" s="201"/>
      <c r="M13" s="63"/>
    </row>
    <row r="14" spans="1:16" x14ac:dyDescent="0.35">
      <c r="C14" s="158" t="s">
        <v>44</v>
      </c>
      <c r="D14" s="186"/>
      <c r="E14" s="186"/>
      <c r="F14" s="187"/>
      <c r="G14" s="188"/>
      <c r="H14" s="189"/>
      <c r="I14" s="188"/>
      <c r="J14" s="189"/>
      <c r="K14" s="190" t="str">
        <f>IFERROR(HLOOKUP(#REF!,Datengrundlage!$E$22:$N$26,2,0),"")</f>
        <v/>
      </c>
      <c r="L14" s="190"/>
      <c r="M14" s="61"/>
    </row>
    <row r="15" spans="1:16" x14ac:dyDescent="0.35">
      <c r="C15" s="158" t="s">
        <v>45</v>
      </c>
      <c r="D15" s="186"/>
      <c r="E15" s="186"/>
      <c r="F15" s="187"/>
      <c r="G15" s="188"/>
      <c r="H15" s="189"/>
      <c r="I15" s="188"/>
      <c r="J15" s="189"/>
      <c r="K15" s="190" t="str">
        <f>IFERROR(IF('Allgemeine Angaben'!$H$11=Datengrundlage!$B$7,HLOOKUP(Direktvergabe_Ja!#REF!,Datengrundlage!$E$22:$N$26,4,0),HLOOKUP(Direktvergabe_Ja!#REF!,Datengrundlage!$E$22:$N$26,3,0)),"")</f>
        <v/>
      </c>
      <c r="L15" s="190"/>
      <c r="M15" s="61"/>
    </row>
    <row r="16" spans="1:16" x14ac:dyDescent="0.35">
      <c r="C16" s="158" t="s">
        <v>46</v>
      </c>
      <c r="D16" s="186"/>
      <c r="E16" s="186"/>
      <c r="F16" s="187"/>
      <c r="G16" s="188"/>
      <c r="H16" s="189"/>
      <c r="I16" s="188"/>
      <c r="J16" s="189"/>
      <c r="K16" s="190" t="str">
        <f>IFERROR(IF('Allgemeine Angaben'!$H$11=Datengrundlage!$B$7,HLOOKUP(Direktvergabe_Ja!#REF!,Datengrundlage!$E$22:$N$26,4,0),HLOOKUP(Direktvergabe_Ja!#REF!,Datengrundlage!$E$22:$N$26,3,0)),"")</f>
        <v/>
      </c>
      <c r="L16" s="190"/>
      <c r="M16" s="61"/>
    </row>
    <row r="17" spans="3:13" hidden="1" x14ac:dyDescent="0.35">
      <c r="C17" s="158" t="s">
        <v>47</v>
      </c>
      <c r="D17" s="186"/>
      <c r="E17" s="186"/>
      <c r="F17" s="187"/>
      <c r="G17" s="188"/>
      <c r="H17" s="189"/>
      <c r="I17" s="188"/>
      <c r="J17" s="189"/>
      <c r="K17" s="190" t="str">
        <f>IFERROR(IF('Allgemeine Angaben'!$H$11=Datengrundlage!$B$7,HLOOKUP(Direktvergabe_Ja!#REF!,Datengrundlage!$E$22:$N$26,4,0),HLOOKUP(Direktvergabe_Ja!#REF!,Datengrundlage!$E$22:$N$26,3,0)),"")</f>
        <v/>
      </c>
      <c r="L17" s="190"/>
      <c r="M17" s="60"/>
    </row>
    <row r="18" spans="3:13" x14ac:dyDescent="0.35"/>
    <row r="19" spans="3:13" x14ac:dyDescent="0.35">
      <c r="C19" s="18" t="s">
        <v>162</v>
      </c>
      <c r="D19" s="19"/>
      <c r="E19" s="19"/>
      <c r="F19" s="19"/>
      <c r="G19" s="19"/>
      <c r="H19" s="19"/>
      <c r="I19" s="19"/>
      <c r="J19" s="19"/>
      <c r="K19" s="19"/>
      <c r="L19" s="19"/>
      <c r="M19" s="62" t="s">
        <v>181</v>
      </c>
    </row>
    <row r="20" spans="3:13" ht="18" customHeight="1" outlineLevel="1" x14ac:dyDescent="0.35">
      <c r="C20" s="34" t="s">
        <v>163</v>
      </c>
      <c r="D20" s="35"/>
      <c r="E20" s="35"/>
      <c r="F20" s="35"/>
      <c r="G20" s="35"/>
      <c r="H20" s="35"/>
      <c r="I20" s="36"/>
      <c r="J20" s="36"/>
      <c r="K20" s="36"/>
      <c r="L20" s="36"/>
      <c r="M20" s="36"/>
    </row>
    <row r="21" spans="3:13" outlineLevel="1" x14ac:dyDescent="0.35">
      <c r="C21" s="199" t="s">
        <v>109</v>
      </c>
      <c r="D21" s="194"/>
      <c r="E21" s="194"/>
      <c r="F21" s="194"/>
      <c r="G21" s="194"/>
      <c r="H21" s="195"/>
      <c r="J21" s="37"/>
      <c r="K21" s="37"/>
      <c r="L21" s="29"/>
      <c r="M21" s="58"/>
    </row>
    <row r="22" spans="3:13" outlineLevel="1" x14ac:dyDescent="0.35">
      <c r="C22" s="38"/>
      <c r="D22" s="193" t="s">
        <v>160</v>
      </c>
      <c r="E22" s="194"/>
      <c r="F22" s="194"/>
      <c r="G22" s="194"/>
      <c r="H22" s="195"/>
      <c r="J22" s="37"/>
      <c r="K22" s="37"/>
      <c r="L22" s="29"/>
      <c r="M22" s="58"/>
    </row>
    <row r="23" spans="3:13" ht="10.5" customHeight="1" outlineLevel="1" x14ac:dyDescent="0.35">
      <c r="C23" s="39"/>
      <c r="D23" s="37"/>
      <c r="E23" s="37"/>
      <c r="F23" s="37"/>
      <c r="G23" s="37"/>
      <c r="H23" s="37"/>
      <c r="J23" s="37"/>
      <c r="K23" s="37"/>
      <c r="L23" s="37"/>
      <c r="M23" s="37"/>
    </row>
    <row r="24" spans="3:13" ht="18" customHeight="1" outlineLevel="1" x14ac:dyDescent="0.35">
      <c r="C24" s="34" t="s">
        <v>164</v>
      </c>
      <c r="D24" s="35"/>
      <c r="E24" s="35"/>
      <c r="F24" s="35"/>
      <c r="G24" s="35"/>
      <c r="H24" s="35"/>
      <c r="I24" s="36"/>
      <c r="J24" s="36"/>
      <c r="K24" s="36"/>
      <c r="L24" s="36"/>
      <c r="M24" s="36"/>
    </row>
    <row r="25" spans="3:13" outlineLevel="1" x14ac:dyDescent="0.35">
      <c r="C25" s="196" t="s">
        <v>110</v>
      </c>
      <c r="D25" s="197"/>
      <c r="E25" s="197"/>
      <c r="F25" s="197"/>
      <c r="G25" s="197"/>
      <c r="H25" s="198"/>
      <c r="J25" s="37"/>
      <c r="K25" s="37"/>
      <c r="L25" s="29"/>
      <c r="M25" s="58"/>
    </row>
    <row r="26" spans="3:13" outlineLevel="1" x14ac:dyDescent="0.35">
      <c r="C26" s="40"/>
      <c r="D26" s="193" t="s">
        <v>111</v>
      </c>
      <c r="E26" s="194"/>
      <c r="F26" s="194"/>
      <c r="G26" s="194"/>
      <c r="H26" s="195"/>
      <c r="J26" s="37"/>
      <c r="K26" s="37"/>
      <c r="L26" s="29"/>
      <c r="M26" s="58"/>
    </row>
    <row r="27" spans="3:13" outlineLevel="1" x14ac:dyDescent="0.35">
      <c r="C27" s="40"/>
      <c r="D27" s="193" t="s">
        <v>112</v>
      </c>
      <c r="E27" s="194"/>
      <c r="F27" s="194"/>
      <c r="G27" s="194"/>
      <c r="H27" s="195"/>
      <c r="J27" s="37"/>
      <c r="K27" s="37"/>
      <c r="L27" s="29"/>
      <c r="M27" s="58"/>
    </row>
    <row r="28" spans="3:13" outlineLevel="1" x14ac:dyDescent="0.35">
      <c r="C28" s="40"/>
      <c r="D28" s="193" t="s">
        <v>113</v>
      </c>
      <c r="E28" s="194"/>
      <c r="F28" s="194"/>
      <c r="G28" s="194"/>
      <c r="H28" s="195"/>
      <c r="J28" s="37"/>
      <c r="K28" s="37"/>
      <c r="L28" s="29"/>
      <c r="M28" s="58"/>
    </row>
    <row r="29" spans="3:13" ht="10.5" customHeight="1" outlineLevel="1" x14ac:dyDescent="0.35">
      <c r="C29" s="39"/>
      <c r="D29" s="37"/>
      <c r="E29" s="37"/>
      <c r="F29" s="37"/>
      <c r="G29" s="37"/>
      <c r="H29" s="37"/>
      <c r="J29" s="37"/>
      <c r="K29" s="37"/>
      <c r="L29" s="37"/>
      <c r="M29" s="37"/>
    </row>
    <row r="30" spans="3:13" ht="18" customHeight="1" outlineLevel="1" x14ac:dyDescent="0.35">
      <c r="C30" s="41" t="s">
        <v>89</v>
      </c>
      <c r="D30" s="42"/>
      <c r="E30" s="42"/>
      <c r="F30" s="42"/>
      <c r="G30" s="42"/>
      <c r="H30" s="42"/>
      <c r="I30" s="42"/>
      <c r="J30" s="42"/>
      <c r="K30" s="42"/>
      <c r="L30" s="42"/>
      <c r="M30" s="42"/>
    </row>
    <row r="31" spans="3:13" outlineLevel="1" x14ac:dyDescent="0.35">
      <c r="C31" s="196" t="s">
        <v>114</v>
      </c>
      <c r="D31" s="197"/>
      <c r="E31" s="197"/>
      <c r="F31" s="197"/>
      <c r="G31" s="197"/>
      <c r="H31" s="198"/>
      <c r="J31" s="37"/>
      <c r="K31" s="37"/>
      <c r="L31" s="29"/>
      <c r="M31" s="58"/>
    </row>
    <row r="32" spans="3:13" outlineLevel="1" x14ac:dyDescent="0.35">
      <c r="C32" s="196" t="s">
        <v>161</v>
      </c>
      <c r="D32" s="197"/>
      <c r="E32" s="197"/>
      <c r="F32" s="197"/>
      <c r="G32" s="197"/>
      <c r="H32" s="198"/>
      <c r="J32" s="37"/>
      <c r="K32" s="37"/>
      <c r="L32" s="29"/>
      <c r="M32" s="58"/>
    </row>
    <row r="33" spans="3:13" outlineLevel="1" x14ac:dyDescent="0.35">
      <c r="C33" s="196" t="s">
        <v>115</v>
      </c>
      <c r="D33" s="197"/>
      <c r="E33" s="197"/>
      <c r="F33" s="197"/>
      <c r="G33" s="197"/>
      <c r="H33" s="198"/>
      <c r="J33" s="37"/>
      <c r="K33" s="37"/>
      <c r="L33" s="29"/>
      <c r="M33" s="58"/>
    </row>
    <row r="34" spans="3:13" x14ac:dyDescent="0.35">
      <c r="C34" s="191" t="str">
        <f>IF(ISNUMBER(SEARCH("ohne",#REF!)),"Wurden Grundsätze des Vergabeverfahrens nicht eingehalten?","")</f>
        <v/>
      </c>
      <c r="D34" s="192"/>
      <c r="E34" s="192"/>
      <c r="F34" s="192"/>
      <c r="G34" s="192"/>
      <c r="H34" s="192"/>
      <c r="J34" s="37"/>
      <c r="K34" s="37"/>
      <c r="L34" s="33"/>
      <c r="M34" s="33"/>
    </row>
    <row r="35" spans="3:13" ht="10.5" hidden="1" customHeight="1" x14ac:dyDescent="0.35">
      <c r="C35" s="43"/>
      <c r="K35" s="37"/>
      <c r="L35" s="37"/>
      <c r="M35" s="37"/>
    </row>
    <row r="36" spans="3:13" x14ac:dyDescent="0.35"/>
    <row r="37" spans="3:13" x14ac:dyDescent="0.35"/>
    <row r="38" spans="3:13" x14ac:dyDescent="0.35"/>
    <row r="39" spans="3:13" x14ac:dyDescent="0.35"/>
    <row r="40" spans="3:13" x14ac:dyDescent="0.35"/>
    <row r="41" spans="3:13" x14ac:dyDescent="0.35"/>
    <row r="42" spans="3:13" x14ac:dyDescent="0.35"/>
    <row r="43" spans="3:13" x14ac:dyDescent="0.35"/>
    <row r="44" spans="3:13" x14ac:dyDescent="0.35"/>
    <row r="45" spans="3:13" x14ac:dyDescent="0.35"/>
    <row r="46" spans="3:13" x14ac:dyDescent="0.35"/>
  </sheetData>
  <mergeCells count="36">
    <mergeCell ref="G13:H13"/>
    <mergeCell ref="I13:J13"/>
    <mergeCell ref="K13:L13"/>
    <mergeCell ref="C2:L2"/>
    <mergeCell ref="K7:L7"/>
    <mergeCell ref="C7:H7"/>
    <mergeCell ref="C10:H10"/>
    <mergeCell ref="K10:L10"/>
    <mergeCell ref="C9:H9"/>
    <mergeCell ref="K9:L9"/>
    <mergeCell ref="K14:L14"/>
    <mergeCell ref="C15:F15"/>
    <mergeCell ref="G15:H15"/>
    <mergeCell ref="I15:J15"/>
    <mergeCell ref="K15:L15"/>
    <mergeCell ref="C14:F14"/>
    <mergeCell ref="G14:H14"/>
    <mergeCell ref="I14:J14"/>
    <mergeCell ref="C34:H34"/>
    <mergeCell ref="D28:H28"/>
    <mergeCell ref="C32:H32"/>
    <mergeCell ref="C33:H33"/>
    <mergeCell ref="C21:H21"/>
    <mergeCell ref="C25:H25"/>
    <mergeCell ref="D26:H26"/>
    <mergeCell ref="D27:H27"/>
    <mergeCell ref="D22:H22"/>
    <mergeCell ref="C31:H31"/>
    <mergeCell ref="C16:F16"/>
    <mergeCell ref="G16:H16"/>
    <mergeCell ref="I16:J16"/>
    <mergeCell ref="K16:L16"/>
    <mergeCell ref="C17:F17"/>
    <mergeCell ref="G17:H17"/>
    <mergeCell ref="I17:J17"/>
    <mergeCell ref="K17:L17"/>
  </mergeCells>
  <conditionalFormatting sqref="A1:XFD1 A3:XFD3 A2:C2 Q2:XFD2 D23:P23 N24:P24 C29:P30 C35:P35 I20:P22 I25:P28 I31:P34 A36:XFD1048576 D19:P19 A4:A8 Q4:XFD8 B11:M54 Q10:XFD35 A10:A35">
    <cfRule type="expression" dxfId="168" priority="333">
      <formula>$A$1=0</formula>
    </cfRule>
  </conditionalFormatting>
  <conditionalFormatting sqref="C2 N2:P2">
    <cfRule type="containsText" dxfId="167" priority="331" operator="containsText" text="Bitte">
      <formula>NOT(ISERROR(SEARCH("Bitte",C2)))</formula>
    </cfRule>
  </conditionalFormatting>
  <conditionalFormatting sqref="B2:M6 B7:B8 I7:J8 K7:L7 I10:L10 B10">
    <cfRule type="expression" dxfId="166" priority="332">
      <formula>$A$1=0</formula>
    </cfRule>
  </conditionalFormatting>
  <conditionalFormatting sqref="C15">
    <cfRule type="expression" dxfId="165" priority="330">
      <formula>$A$1=0</formula>
    </cfRule>
  </conditionalFormatting>
  <conditionalFormatting sqref="C16">
    <cfRule type="expression" dxfId="164" priority="329">
      <formula>$A$1=0</formula>
    </cfRule>
  </conditionalFormatting>
  <conditionalFormatting sqref="C17">
    <cfRule type="expression" dxfId="163" priority="328">
      <formula>$A$1=0</formula>
    </cfRule>
  </conditionalFormatting>
  <conditionalFormatting sqref="K13">
    <cfRule type="expression" dxfId="162" priority="327">
      <formula>$A$1=0</formula>
    </cfRule>
  </conditionalFormatting>
  <conditionalFormatting sqref="K14:K17">
    <cfRule type="expression" dxfId="161" priority="326">
      <formula>$A$1=0</formula>
    </cfRule>
  </conditionalFormatting>
  <conditionalFormatting sqref="G14:H14">
    <cfRule type="expression" dxfId="160" priority="322">
      <formula>ISBLANK($G$14)</formula>
    </cfRule>
  </conditionalFormatting>
  <conditionalFormatting sqref="G15">
    <cfRule type="expression" dxfId="159" priority="321">
      <formula>$A$1=0</formula>
    </cfRule>
  </conditionalFormatting>
  <conditionalFormatting sqref="G15:H15">
    <cfRule type="expression" dxfId="158" priority="320">
      <formula>ISBLANK($G15)</formula>
    </cfRule>
  </conditionalFormatting>
  <conditionalFormatting sqref="G16:G17">
    <cfRule type="expression" dxfId="157" priority="319">
      <formula>$A$1=0</formula>
    </cfRule>
  </conditionalFormatting>
  <conditionalFormatting sqref="G16:H17">
    <cfRule type="expression" dxfId="156" priority="318">
      <formula>ISBLANK($G16)</formula>
    </cfRule>
  </conditionalFormatting>
  <conditionalFormatting sqref="I14:J14">
    <cfRule type="expression" dxfId="155" priority="317">
      <formula>ISBLANK($I14)</formula>
    </cfRule>
  </conditionalFormatting>
  <conditionalFormatting sqref="I15:I17">
    <cfRule type="expression" dxfId="154" priority="316">
      <formula>$A$1=0</formula>
    </cfRule>
  </conditionalFormatting>
  <conditionalFormatting sqref="I15:J17">
    <cfRule type="expression" dxfId="153" priority="315">
      <formula>ISBLANK($I15)</formula>
    </cfRule>
  </conditionalFormatting>
  <conditionalFormatting sqref="C24 I24:M24">
    <cfRule type="expression" dxfId="152" priority="302">
      <formula>$A$1=0</formula>
    </cfRule>
  </conditionalFormatting>
  <conditionalFormatting sqref="L21:M22">
    <cfRule type="containsText" dxfId="151" priority="262" operator="containsText" text="Nein">
      <formula>NOT(ISERROR(SEARCH("Nein",L21)))</formula>
    </cfRule>
    <cfRule type="containsText" dxfId="150" priority="263" operator="containsText" text="Ja">
      <formula>NOT(ISERROR(SEARCH("Ja",L21)))</formula>
    </cfRule>
    <cfRule type="expression" dxfId="149" priority="301">
      <formula>ISBLANK($L$21)</formula>
    </cfRule>
  </conditionalFormatting>
  <conditionalFormatting sqref="C31">
    <cfRule type="expression" dxfId="148" priority="296">
      <formula>$A$1=0</formula>
    </cfRule>
  </conditionalFormatting>
  <conditionalFormatting sqref="L25:M25">
    <cfRule type="expression" dxfId="147" priority="251">
      <formula>ISBLANK($L$25)</formula>
    </cfRule>
    <cfRule type="cellIs" dxfId="146" priority="260" operator="equal">
      <formula>"Nein"</formula>
    </cfRule>
    <cfRule type="containsText" dxfId="145" priority="261" operator="containsText" text="Ja">
      <formula>NOT(ISERROR(SEARCH("Ja",L25)))</formula>
    </cfRule>
  </conditionalFormatting>
  <conditionalFormatting sqref="L26:M26">
    <cfRule type="cellIs" dxfId="144" priority="258" operator="equal">
      <formula>"Nein"</formula>
    </cfRule>
    <cfRule type="containsText" dxfId="143" priority="259" operator="containsText" text="Ja">
      <formula>NOT(ISERROR(SEARCH("Ja",L26)))</formula>
    </cfRule>
  </conditionalFormatting>
  <conditionalFormatting sqref="L27:M27">
    <cfRule type="containsText" dxfId="142" priority="255" operator="containsText" text="Nein">
      <formula>NOT(ISERROR(SEARCH("Nein",L27)))</formula>
    </cfRule>
    <cfRule type="containsText" dxfId="141" priority="256" operator="containsText" text="Ja">
      <formula>NOT(ISERROR(SEARCH("Ja",L27)))</formula>
    </cfRule>
    <cfRule type="expression" dxfId="140" priority="257">
      <formula>ISBLANK($L$21)</formula>
    </cfRule>
  </conditionalFormatting>
  <conditionalFormatting sqref="L28:M28">
    <cfRule type="containsText" dxfId="139" priority="252" operator="containsText" text="Nein">
      <formula>NOT(ISERROR(SEARCH("Nein",L28)))</formula>
    </cfRule>
    <cfRule type="containsText" dxfId="138" priority="253" operator="containsText" text="Ja">
      <formula>NOT(ISERROR(SEARCH("Ja",L28)))</formula>
    </cfRule>
    <cfRule type="expression" dxfId="137" priority="254">
      <formula>ISBLANK($L$21)</formula>
    </cfRule>
  </conditionalFormatting>
  <conditionalFormatting sqref="L26:M26">
    <cfRule type="expression" dxfId="136" priority="248">
      <formula>ISBLANK($L$26)</formula>
    </cfRule>
    <cfRule type="cellIs" dxfId="135" priority="249" operator="equal">
      <formula>"Nein"</formula>
    </cfRule>
    <cfRule type="containsText" dxfId="134" priority="250" operator="containsText" text="Ja">
      <formula>NOT(ISERROR(SEARCH("Ja",L26)))</formula>
    </cfRule>
  </conditionalFormatting>
  <conditionalFormatting sqref="C34:H34">
    <cfRule type="expression" dxfId="133" priority="244">
      <formula>ISNUMBER(SEARCH("ohne",#REF!))</formula>
    </cfRule>
  </conditionalFormatting>
  <conditionalFormatting sqref="L31:M33">
    <cfRule type="expression" dxfId="132" priority="241">
      <formula>ISBLANK($L31)</formula>
    </cfRule>
    <cfRule type="cellIs" dxfId="131" priority="242" operator="equal">
      <formula>"Nein"</formula>
    </cfRule>
    <cfRule type="containsText" dxfId="130" priority="243" operator="containsText" text="Ja">
      <formula>NOT(ISERROR(SEARCH("Ja",L31)))</formula>
    </cfRule>
  </conditionalFormatting>
  <conditionalFormatting sqref="L34:M34">
    <cfRule type="containsText" dxfId="129" priority="237" operator="containsText" text="Nein">
      <formula>NOT(ISERROR(SEARCH("Nein",L34)))</formula>
    </cfRule>
    <cfRule type="containsText" dxfId="128" priority="238" operator="containsText" text="Ja">
      <formula>NOT(ISERROR(SEARCH("Ja",L34)))</formula>
    </cfRule>
    <cfRule type="expression" dxfId="127" priority="239">
      <formula>ISNUMBER(SEARCH("ohne",#REF!))</formula>
    </cfRule>
    <cfRule type="expression" dxfId="126" priority="240">
      <formula>AND(ISNUMBER(SEARCH("ohne",#REF!)),ISBLANK($L$34))</formula>
    </cfRule>
  </conditionalFormatting>
  <conditionalFormatting sqref="L21:M21">
    <cfRule type="expression" dxfId="125" priority="105">
      <formula>ISBLANK($L21)</formula>
    </cfRule>
    <cfRule type="cellIs" dxfId="124" priority="106" operator="equal">
      <formula>"Nein"</formula>
    </cfRule>
    <cfRule type="containsText" dxfId="123" priority="107" operator="containsText" text="Ja">
      <formula>NOT(ISERROR(SEARCH("Ja",L21)))</formula>
    </cfRule>
  </conditionalFormatting>
  <conditionalFormatting sqref="L22:M22">
    <cfRule type="expression" dxfId="122" priority="102">
      <formula>ISBLANK($L22)</formula>
    </cfRule>
    <cfRule type="cellIs" dxfId="121" priority="103" operator="equal">
      <formula>"Nein"</formula>
    </cfRule>
    <cfRule type="containsText" dxfId="120" priority="104" operator="containsText" text="Ja">
      <formula>NOT(ISERROR(SEARCH("Ja",L22)))</formula>
    </cfRule>
  </conditionalFormatting>
  <conditionalFormatting sqref="L25:M25">
    <cfRule type="containsText" dxfId="119" priority="99" operator="containsText" text="Nein">
      <formula>NOT(ISERROR(SEARCH("Nein",L25)))</formula>
    </cfRule>
    <cfRule type="containsText" dxfId="118" priority="100" operator="containsText" text="Ja">
      <formula>NOT(ISERROR(SEARCH("Ja",L25)))</formula>
    </cfRule>
    <cfRule type="expression" dxfId="117" priority="101">
      <formula>ISBLANK($L$21)</formula>
    </cfRule>
  </conditionalFormatting>
  <conditionalFormatting sqref="L25:M25">
    <cfRule type="expression" dxfId="116" priority="96">
      <formula>ISBLANK($L25)</formula>
    </cfRule>
    <cfRule type="cellIs" dxfId="115" priority="97" operator="equal">
      <formula>"Nein"</formula>
    </cfRule>
    <cfRule type="containsText" dxfId="114" priority="98" operator="containsText" text="Ja">
      <formula>NOT(ISERROR(SEARCH("Ja",L25)))</formula>
    </cfRule>
  </conditionalFormatting>
  <conditionalFormatting sqref="L22:M22">
    <cfRule type="expression" dxfId="113" priority="93">
      <formula>ISBLANK($L22)</formula>
    </cfRule>
    <cfRule type="cellIs" dxfId="112" priority="94" operator="equal">
      <formula>"Ja"</formula>
    </cfRule>
    <cfRule type="containsText" dxfId="111" priority="95" operator="containsText" text="Nein">
      <formula>NOT(ISERROR(SEARCH("Nein",L22)))</formula>
    </cfRule>
  </conditionalFormatting>
  <conditionalFormatting sqref="L26:M26">
    <cfRule type="expression" dxfId="110" priority="90">
      <formula>ISBLANK($L$25)</formula>
    </cfRule>
    <cfRule type="cellIs" dxfId="109" priority="91" operator="equal">
      <formula>"Nein"</formula>
    </cfRule>
    <cfRule type="containsText" dxfId="108" priority="92" operator="containsText" text="Ja">
      <formula>NOT(ISERROR(SEARCH("Ja",L26)))</formula>
    </cfRule>
  </conditionalFormatting>
  <conditionalFormatting sqref="L26:M26">
    <cfRule type="containsText" dxfId="107" priority="87" operator="containsText" text="Nein">
      <formula>NOT(ISERROR(SEARCH("Nein",L26)))</formula>
    </cfRule>
    <cfRule type="containsText" dxfId="106" priority="88" operator="containsText" text="Ja">
      <formula>NOT(ISERROR(SEARCH("Ja",L26)))</formula>
    </cfRule>
    <cfRule type="expression" dxfId="105" priority="89">
      <formula>ISBLANK($L$21)</formula>
    </cfRule>
  </conditionalFormatting>
  <conditionalFormatting sqref="L26:M26">
    <cfRule type="expression" dxfId="104" priority="84">
      <formula>ISBLANK($L26)</formula>
    </cfRule>
    <cfRule type="cellIs" dxfId="103" priority="85" operator="equal">
      <formula>"Nein"</formula>
    </cfRule>
    <cfRule type="containsText" dxfId="102" priority="86" operator="containsText" text="Ja">
      <formula>NOT(ISERROR(SEARCH("Ja",L26)))</formula>
    </cfRule>
  </conditionalFormatting>
  <conditionalFormatting sqref="L27:M27">
    <cfRule type="cellIs" dxfId="101" priority="82" operator="equal">
      <formula>"Nein"</formula>
    </cfRule>
    <cfRule type="containsText" dxfId="100" priority="83" operator="containsText" text="Ja">
      <formula>NOT(ISERROR(SEARCH("Ja",L27)))</formula>
    </cfRule>
  </conditionalFormatting>
  <conditionalFormatting sqref="L27:M27">
    <cfRule type="expression" dxfId="99" priority="79">
      <formula>ISBLANK($L$26)</formula>
    </cfRule>
    <cfRule type="cellIs" dxfId="98" priority="80" operator="equal">
      <formula>"Nein"</formula>
    </cfRule>
    <cfRule type="containsText" dxfId="97" priority="81" operator="containsText" text="Ja">
      <formula>NOT(ISERROR(SEARCH("Ja",L27)))</formula>
    </cfRule>
  </conditionalFormatting>
  <conditionalFormatting sqref="L27:M27">
    <cfRule type="expression" dxfId="96" priority="76">
      <formula>ISBLANK($L$25)</formula>
    </cfRule>
    <cfRule type="cellIs" dxfId="95" priority="77" operator="equal">
      <formula>"Nein"</formula>
    </cfRule>
    <cfRule type="containsText" dxfId="94" priority="78" operator="containsText" text="Ja">
      <formula>NOT(ISERROR(SEARCH("Ja",L27)))</formula>
    </cfRule>
  </conditionalFormatting>
  <conditionalFormatting sqref="L27:M27">
    <cfRule type="containsText" dxfId="93" priority="73" operator="containsText" text="Nein">
      <formula>NOT(ISERROR(SEARCH("Nein",L27)))</formula>
    </cfRule>
    <cfRule type="containsText" dxfId="92" priority="74" operator="containsText" text="Ja">
      <formula>NOT(ISERROR(SEARCH("Ja",L27)))</formula>
    </cfRule>
    <cfRule type="expression" dxfId="91" priority="75">
      <formula>ISBLANK($L$21)</formula>
    </cfRule>
  </conditionalFormatting>
  <conditionalFormatting sqref="L27:M27">
    <cfRule type="expression" dxfId="90" priority="70">
      <formula>ISBLANK($L27)</formula>
    </cfRule>
    <cfRule type="cellIs" dxfId="89" priority="71" operator="equal">
      <formula>"Nein"</formula>
    </cfRule>
    <cfRule type="containsText" dxfId="88" priority="72" operator="containsText" text="Ja">
      <formula>NOT(ISERROR(SEARCH("Ja",L27)))</formula>
    </cfRule>
  </conditionalFormatting>
  <conditionalFormatting sqref="L28:M28">
    <cfRule type="containsText" dxfId="87" priority="67" operator="containsText" text="Nein">
      <formula>NOT(ISERROR(SEARCH("Nein",L28)))</formula>
    </cfRule>
    <cfRule type="containsText" dxfId="86" priority="68" operator="containsText" text="Ja">
      <formula>NOT(ISERROR(SEARCH("Ja",L28)))</formula>
    </cfRule>
    <cfRule type="expression" dxfId="85" priority="69">
      <formula>ISBLANK($L$21)</formula>
    </cfRule>
  </conditionalFormatting>
  <conditionalFormatting sqref="L28:M28">
    <cfRule type="cellIs" dxfId="84" priority="65" operator="equal">
      <formula>"Nein"</formula>
    </cfRule>
    <cfRule type="containsText" dxfId="83" priority="66" operator="containsText" text="Ja">
      <formula>NOT(ISERROR(SEARCH("Ja",L28)))</formula>
    </cfRule>
  </conditionalFormatting>
  <conditionalFormatting sqref="L28:M28">
    <cfRule type="expression" dxfId="82" priority="62">
      <formula>ISBLANK($L$26)</formula>
    </cfRule>
    <cfRule type="cellIs" dxfId="81" priority="63" operator="equal">
      <formula>"Nein"</formula>
    </cfRule>
    <cfRule type="containsText" dxfId="80" priority="64" operator="containsText" text="Ja">
      <formula>NOT(ISERROR(SEARCH("Ja",L28)))</formula>
    </cfRule>
  </conditionalFormatting>
  <conditionalFormatting sqref="L28:M28">
    <cfRule type="expression" dxfId="79" priority="59">
      <formula>ISBLANK($L$25)</formula>
    </cfRule>
    <cfRule type="cellIs" dxfId="78" priority="60" operator="equal">
      <formula>"Nein"</formula>
    </cfRule>
    <cfRule type="containsText" dxfId="77" priority="61" operator="containsText" text="Ja">
      <formula>NOT(ISERROR(SEARCH("Ja",L28)))</formula>
    </cfRule>
  </conditionalFormatting>
  <conditionalFormatting sqref="L28:M28">
    <cfRule type="containsText" dxfId="76" priority="56" operator="containsText" text="Nein">
      <formula>NOT(ISERROR(SEARCH("Nein",L28)))</formula>
    </cfRule>
    <cfRule type="containsText" dxfId="75" priority="57" operator="containsText" text="Ja">
      <formula>NOT(ISERROR(SEARCH("Ja",L28)))</formula>
    </cfRule>
    <cfRule type="expression" dxfId="74" priority="58">
      <formula>ISBLANK($L$21)</formula>
    </cfRule>
  </conditionalFormatting>
  <conditionalFormatting sqref="L28:M28">
    <cfRule type="expression" dxfId="73" priority="53">
      <formula>ISBLANK($L28)</formula>
    </cfRule>
    <cfRule type="cellIs" dxfId="72" priority="54" operator="equal">
      <formula>"Nein"</formula>
    </cfRule>
    <cfRule type="containsText" dxfId="71" priority="55" operator="containsText" text="Ja">
      <formula>NOT(ISERROR(SEARCH("Ja",L28)))</formula>
    </cfRule>
  </conditionalFormatting>
  <conditionalFormatting sqref="C32">
    <cfRule type="expression" dxfId="70" priority="52">
      <formula>$A$1=0</formula>
    </cfRule>
  </conditionalFormatting>
  <conditionalFormatting sqref="C33">
    <cfRule type="expression" dxfId="69" priority="51">
      <formula>$A$1=0</formula>
    </cfRule>
  </conditionalFormatting>
  <conditionalFormatting sqref="L31:M31">
    <cfRule type="containsText" dxfId="68" priority="48" operator="containsText" text="Nein">
      <formula>NOT(ISERROR(SEARCH("Nein",L31)))</formula>
    </cfRule>
    <cfRule type="containsText" dxfId="67" priority="49" operator="containsText" text="Ja">
      <formula>NOT(ISERROR(SEARCH("Ja",L31)))</formula>
    </cfRule>
    <cfRule type="expression" dxfId="66" priority="50">
      <formula>ISBLANK($L$21)</formula>
    </cfRule>
  </conditionalFormatting>
  <conditionalFormatting sqref="L31:M31">
    <cfRule type="expression" dxfId="65" priority="45">
      <formula>ISBLANK($L31)</formula>
    </cfRule>
    <cfRule type="cellIs" dxfId="64" priority="46" operator="equal">
      <formula>"Nein"</formula>
    </cfRule>
    <cfRule type="containsText" dxfId="63" priority="47" operator="containsText" text="Ja">
      <formula>NOT(ISERROR(SEARCH("Ja",L31)))</formula>
    </cfRule>
  </conditionalFormatting>
  <conditionalFormatting sqref="L31:M31">
    <cfRule type="expression" dxfId="62" priority="42">
      <formula>ISBLANK($L31)</formula>
    </cfRule>
    <cfRule type="cellIs" dxfId="61" priority="43" operator="equal">
      <formula>"Ja"</formula>
    </cfRule>
    <cfRule type="containsText" dxfId="60" priority="44" operator="containsText" text="Nein">
      <formula>NOT(ISERROR(SEARCH("Nein",L31)))</formula>
    </cfRule>
  </conditionalFormatting>
  <conditionalFormatting sqref="L32:M32">
    <cfRule type="containsText" dxfId="59" priority="39" operator="containsText" text="Nein">
      <formula>NOT(ISERROR(SEARCH("Nein",L32)))</formula>
    </cfRule>
    <cfRule type="containsText" dxfId="58" priority="40" operator="containsText" text="Ja">
      <formula>NOT(ISERROR(SEARCH("Ja",L32)))</formula>
    </cfRule>
    <cfRule type="expression" dxfId="57" priority="41">
      <formula>ISBLANK($L$21)</formula>
    </cfRule>
  </conditionalFormatting>
  <conditionalFormatting sqref="L32:M32">
    <cfRule type="expression" dxfId="56" priority="36">
      <formula>ISBLANK($L32)</formula>
    </cfRule>
    <cfRule type="cellIs" dxfId="55" priority="37" operator="equal">
      <formula>"Nein"</formula>
    </cfRule>
    <cfRule type="containsText" dxfId="54" priority="38" operator="containsText" text="Ja">
      <formula>NOT(ISERROR(SEARCH("Ja",L32)))</formula>
    </cfRule>
  </conditionalFormatting>
  <conditionalFormatting sqref="L32:M32">
    <cfRule type="expression" dxfId="53" priority="33">
      <formula>ISBLANK($L32)</formula>
    </cfRule>
    <cfRule type="cellIs" dxfId="52" priority="34" operator="equal">
      <formula>"Ja"</formula>
    </cfRule>
    <cfRule type="containsText" dxfId="51" priority="35" operator="containsText" text="Nein">
      <formula>NOT(ISERROR(SEARCH("Nein",L32)))</formula>
    </cfRule>
  </conditionalFormatting>
  <conditionalFormatting sqref="L33:M33">
    <cfRule type="containsText" dxfId="50" priority="30" operator="containsText" text="Nein">
      <formula>NOT(ISERROR(SEARCH("Nein",L33)))</formula>
    </cfRule>
    <cfRule type="containsText" dxfId="49" priority="31" operator="containsText" text="Ja">
      <formula>NOT(ISERROR(SEARCH("Ja",L33)))</formula>
    </cfRule>
    <cfRule type="expression" dxfId="48" priority="32">
      <formula>ISBLANK($L$21)</formula>
    </cfRule>
  </conditionalFormatting>
  <conditionalFormatting sqref="L33:M33">
    <cfRule type="expression" dxfId="47" priority="27">
      <formula>ISBLANK($L33)</formula>
    </cfRule>
    <cfRule type="cellIs" dxfId="46" priority="28" operator="equal">
      <formula>"Nein"</formula>
    </cfRule>
    <cfRule type="containsText" dxfId="45" priority="29" operator="containsText" text="Ja">
      <formula>NOT(ISERROR(SEARCH("Ja",L33)))</formula>
    </cfRule>
  </conditionalFormatting>
  <conditionalFormatting sqref="L33:M33">
    <cfRule type="expression" dxfId="44" priority="24">
      <formula>ISBLANK($L33)</formula>
    </cfRule>
    <cfRule type="cellIs" dxfId="43" priority="25" operator="equal">
      <formula>"Ja"</formula>
    </cfRule>
    <cfRule type="containsText" dxfId="42" priority="26" operator="containsText" text="Nein">
      <formula>NOT(ISERROR(SEARCH("Nein",L33)))</formula>
    </cfRule>
  </conditionalFormatting>
  <conditionalFormatting sqref="C7:H7 C10:H10">
    <cfRule type="expression" dxfId="41" priority="22">
      <formula>$A$1=0</formula>
    </cfRule>
  </conditionalFormatting>
  <conditionalFormatting sqref="C2">
    <cfRule type="containsText" dxfId="40" priority="313" operator="containsText" text="Sie unterliegen nicht dem Vergaberecht">
      <formula>NOT(ISERROR(SEARCH("Sie unterliegen nicht dem Vergaberecht",C2)))</formula>
    </cfRule>
  </conditionalFormatting>
  <conditionalFormatting sqref="D8:H8">
    <cfRule type="expression" dxfId="39" priority="10">
      <formula>$A$1=0</formula>
    </cfRule>
  </conditionalFormatting>
  <conditionalFormatting sqref="K7">
    <cfRule type="expression" dxfId="38" priority="9">
      <formula>$A$1=0</formula>
    </cfRule>
  </conditionalFormatting>
  <conditionalFormatting sqref="K10">
    <cfRule type="expression" dxfId="37" priority="8">
      <formula>$A$1=0</formula>
    </cfRule>
  </conditionalFormatting>
  <conditionalFormatting sqref="C8">
    <cfRule type="expression" dxfId="36" priority="7">
      <formula>$A$1=0</formula>
    </cfRule>
  </conditionalFormatting>
  <conditionalFormatting sqref="C8">
    <cfRule type="expression" dxfId="35" priority="6">
      <formula>$A$1=0</formula>
    </cfRule>
  </conditionalFormatting>
  <conditionalFormatting sqref="A9 Q9:XFD9">
    <cfRule type="expression" dxfId="34" priority="5">
      <formula>$A$1=0</formula>
    </cfRule>
  </conditionalFormatting>
  <conditionalFormatting sqref="B9 I9:J9">
    <cfRule type="expression" dxfId="33" priority="4">
      <formula>$A$1=0</formula>
    </cfRule>
  </conditionalFormatting>
  <conditionalFormatting sqref="K9">
    <cfRule type="expression" dxfId="32" priority="3">
      <formula>$A$1=0</formula>
    </cfRule>
  </conditionalFormatting>
  <conditionalFormatting sqref="C9:H9">
    <cfRule type="expression" dxfId="31" priority="2">
      <formula>$A$1=0</formula>
    </cfRule>
  </conditionalFormatting>
  <conditionalFormatting sqref="K9:L9">
    <cfRule type="expression" dxfId="30" priority="1">
      <formula>$A$1=0</formula>
    </cfRule>
  </conditionalFormatting>
  <dataValidations disablePrompts="1" count="2">
    <dataValidation type="list" allowBlank="1" showInputMessage="1" showErrorMessage="1" sqref="L22 L34:M34 L25:L28" xr:uid="{6C913B43-8A43-4195-A296-060DEB7C8AAB}">
      <formula1>Ja_Nein_nicht_relevant</formula1>
    </dataValidation>
    <dataValidation type="list" allowBlank="1" showInputMessage="1" showErrorMessage="1" sqref="L31:L33 L21" xr:uid="{2AAB03E5-2D6E-41B1-96B7-E232417E5461}">
      <formula1>Ja_Nein</formula1>
    </dataValidation>
  </dataValidations>
  <pageMargins left="0.23622047244094491" right="0.23622047244094491" top="0.31496062992125984" bottom="0.31496062992125984" header="0.31496062992125984" footer="0.31496062992125984"/>
  <pageSetup paperSize="9" scale="42" orientation="portrait" r:id="rId1"/>
  <headerFooter>
    <oddFooter>&amp;L&amp;9Version 10/2023&amp;R&amp;9Seite &amp;P von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C7E34-E0F8-4E0A-BAE2-798CBCDF91BC}">
  <sheetPr codeName="Tabelle5"/>
  <dimension ref="C1:P117"/>
  <sheetViews>
    <sheetView zoomScaleNormal="100" zoomScaleSheetLayoutView="80" workbookViewId="0">
      <selection activeCell="I7" sqref="I7:M7"/>
    </sheetView>
  </sheetViews>
  <sheetFormatPr baseColWidth="10" defaultColWidth="11.453125" defaultRowHeight="15" customHeight="1" zeroHeight="1" x14ac:dyDescent="0.35"/>
  <cols>
    <col min="1" max="1" width="3.1796875" style="59" customWidth="1"/>
    <col min="2" max="2" width="2.453125" style="59" customWidth="1"/>
    <col min="3" max="3" width="4.453125" style="59" customWidth="1"/>
    <col min="4" max="4" width="27.54296875" style="59" customWidth="1"/>
    <col min="5" max="5" width="27.453125" style="59" customWidth="1"/>
    <col min="6" max="6" width="24.54296875" style="59" customWidth="1"/>
    <col min="7" max="7" width="19.453125" style="59" customWidth="1"/>
    <col min="8" max="8" width="20.453125" style="59" customWidth="1"/>
    <col min="9" max="9" width="15.453125" style="59" customWidth="1"/>
    <col min="10" max="10" width="18.1796875" style="59" customWidth="1"/>
    <col min="11" max="11" width="21" style="59" bestFit="1" customWidth="1"/>
    <col min="12" max="12" width="23.54296875" style="59" customWidth="1"/>
    <col min="13" max="13" width="25.54296875" style="59" customWidth="1"/>
    <col min="14" max="14" width="5.54296875" style="59" customWidth="1"/>
    <col min="15" max="15" width="11.453125" style="59" hidden="1" customWidth="1"/>
    <col min="16" max="16" width="8.1796875" style="59" hidden="1" customWidth="1"/>
    <col min="17" max="16384" width="11.453125" style="59"/>
  </cols>
  <sheetData>
    <row r="1" spans="3:16" ht="4.5" customHeight="1" x14ac:dyDescent="0.35"/>
    <row r="2" spans="3:16" ht="24.75" customHeight="1" x14ac:dyDescent="0.35">
      <c r="C2" s="83"/>
      <c r="D2" s="95"/>
      <c r="E2" s="95"/>
      <c r="F2" s="95"/>
      <c r="G2" s="95"/>
      <c r="H2" s="95"/>
      <c r="I2" s="95"/>
      <c r="J2" s="95"/>
      <c r="K2" s="95"/>
      <c r="L2" s="95"/>
      <c r="M2" s="83"/>
      <c r="N2" s="83"/>
      <c r="O2" s="83"/>
      <c r="P2" s="83"/>
    </row>
    <row r="3" spans="3:16" ht="5.25" customHeight="1" x14ac:dyDescent="0.35"/>
    <row r="4" spans="3:16" ht="30.75" customHeight="1" x14ac:dyDescent="0.6">
      <c r="C4" s="31" t="s">
        <v>207</v>
      </c>
      <c r="F4" s="31"/>
      <c r="K4" s="105" t="str">
        <f>HYPERLINK("#'Übersicht Vergabe'!A1","zurück zur Übersicht")</f>
        <v>zurück zur Übersicht</v>
      </c>
    </row>
    <row r="5" spans="3:16" ht="14.5" x14ac:dyDescent="0.35"/>
    <row r="6" spans="3:16" ht="14.5" x14ac:dyDescent="0.35">
      <c r="C6" s="18" t="s">
        <v>42</v>
      </c>
      <c r="D6" s="19"/>
      <c r="E6" s="19"/>
      <c r="F6" s="19"/>
      <c r="G6" s="19"/>
      <c r="H6" s="19"/>
      <c r="I6" s="19"/>
      <c r="J6" s="19"/>
      <c r="K6" s="19"/>
      <c r="L6" s="19"/>
      <c r="M6" s="106" t="s">
        <v>181</v>
      </c>
    </row>
    <row r="7" spans="3:16" ht="25.5" customHeight="1" x14ac:dyDescent="0.35">
      <c r="C7" s="158" t="s">
        <v>186</v>
      </c>
      <c r="D7" s="186"/>
      <c r="E7" s="186"/>
      <c r="F7" s="186"/>
      <c r="G7" s="186"/>
      <c r="H7" s="186"/>
      <c r="I7" s="222"/>
      <c r="J7" s="223"/>
      <c r="K7" s="223"/>
      <c r="L7" s="223"/>
      <c r="M7" s="224"/>
    </row>
    <row r="8" spans="3:16" ht="14.5" x14ac:dyDescent="0.35">
      <c r="C8" s="34" t="s">
        <v>171</v>
      </c>
    </row>
    <row r="9" spans="3:16" ht="14.5" hidden="1" x14ac:dyDescent="0.35">
      <c r="C9" s="228" t="s">
        <v>184</v>
      </c>
      <c r="D9" s="197"/>
      <c r="E9" s="197"/>
      <c r="F9" s="197"/>
      <c r="G9" s="197"/>
      <c r="H9" s="198"/>
      <c r="I9" s="229">
        <f>'Übersicht Vergabe'!E16</f>
        <v>0</v>
      </c>
      <c r="J9" s="230"/>
      <c r="K9" s="230"/>
      <c r="L9" s="230"/>
      <c r="M9" s="230"/>
    </row>
    <row r="10" spans="3:16" ht="25.5" customHeight="1" x14ac:dyDescent="0.35">
      <c r="C10" s="228" t="s">
        <v>183</v>
      </c>
      <c r="D10" s="197"/>
      <c r="E10" s="197"/>
      <c r="F10" s="197"/>
      <c r="G10" s="197"/>
      <c r="H10" s="198"/>
      <c r="I10" s="226" t="s">
        <v>66</v>
      </c>
      <c r="J10" s="227"/>
      <c r="K10" s="227"/>
      <c r="L10" s="227"/>
      <c r="M10" s="227"/>
    </row>
    <row r="11" spans="3:16" ht="10.5" customHeight="1" x14ac:dyDescent="0.35"/>
    <row r="12" spans="3:16" ht="14.5" x14ac:dyDescent="0.35">
      <c r="C12" s="18" t="s">
        <v>43</v>
      </c>
      <c r="D12" s="19"/>
      <c r="E12" s="19"/>
      <c r="F12" s="19"/>
      <c r="G12" s="19"/>
      <c r="H12" s="19"/>
      <c r="I12" s="19"/>
      <c r="J12" s="19"/>
      <c r="K12" s="19"/>
      <c r="L12" s="19"/>
      <c r="M12" s="107" t="s">
        <v>181</v>
      </c>
      <c r="N12" s="97"/>
    </row>
    <row r="13" spans="3:16" ht="33.75" customHeight="1" x14ac:dyDescent="0.35">
      <c r="C13" s="32"/>
      <c r="G13" s="200" t="s">
        <v>48</v>
      </c>
      <c r="H13" s="200"/>
      <c r="I13" s="200" t="s">
        <v>49</v>
      </c>
      <c r="J13" s="201"/>
      <c r="K13" s="200" t="s">
        <v>50</v>
      </c>
      <c r="L13" s="225"/>
      <c r="M13" s="108"/>
    </row>
    <row r="14" spans="3:16" ht="14.5" x14ac:dyDescent="0.35">
      <c r="C14" s="158" t="s">
        <v>223</v>
      </c>
      <c r="D14" s="186"/>
      <c r="E14" s="186"/>
      <c r="F14" s="187"/>
      <c r="G14" s="220"/>
      <c r="H14" s="220"/>
      <c r="I14" s="220"/>
      <c r="J14" s="220"/>
      <c r="K14" s="190" t="str">
        <f>IFERROR(HLOOKUP('Allgemeine Angaben'!K21,Datengrundlage!$E$22:$N$26,2,0),"")</f>
        <v/>
      </c>
      <c r="L14" s="221"/>
      <c r="M14" s="109"/>
      <c r="N14" s="98"/>
    </row>
    <row r="15" spans="3:16" ht="14.5" x14ac:dyDescent="0.35">
      <c r="C15" s="158" t="s">
        <v>246</v>
      </c>
      <c r="D15" s="186"/>
      <c r="E15" s="186"/>
      <c r="F15" s="187"/>
      <c r="G15" s="220"/>
      <c r="H15" s="220"/>
      <c r="I15" s="220"/>
      <c r="J15" s="220"/>
      <c r="K15" s="190" t="str">
        <f>IFERROR(IF('Allgemeine Angaben'!$H$11=Datengrundlage!$B$7,HLOOKUP('Allgemeine Angaben'!K21,Datengrundlage!$E$22:$N$26,3,0),HLOOKUP('Allgemeine Angaben'!K21,Datengrundlage!$E$22:$N$26,3,0)),"")</f>
        <v/>
      </c>
      <c r="L15" s="221"/>
      <c r="M15" s="109"/>
      <c r="N15" s="98"/>
    </row>
    <row r="16" spans="3:16" ht="14.5" x14ac:dyDescent="0.35">
      <c r="C16" s="158" t="s">
        <v>46</v>
      </c>
      <c r="D16" s="186"/>
      <c r="E16" s="186"/>
      <c r="F16" s="187"/>
      <c r="G16" s="220"/>
      <c r="H16" s="220"/>
      <c r="I16" s="220"/>
      <c r="J16" s="220"/>
      <c r="K16" s="190" t="str">
        <f>IFERROR(IF('Allgemeine Angaben'!$H$11=Datengrundlage!$B$7,HLOOKUP('Allgemeine Angaben'!K21,Datengrundlage!$E$22:$N$26,4,0),HLOOKUP('Allgemeine Angaben'!K21,Datengrundlage!$E$22:$N$26,4,0)),"")</f>
        <v/>
      </c>
      <c r="L16" s="221"/>
      <c r="M16" s="109"/>
      <c r="N16" s="98"/>
    </row>
    <row r="17" spans="3:14" ht="14.5" x14ac:dyDescent="0.35">
      <c r="C17" s="158" t="s">
        <v>47</v>
      </c>
      <c r="D17" s="186"/>
      <c r="E17" s="186"/>
      <c r="F17" s="187"/>
      <c r="G17" s="220"/>
      <c r="H17" s="220"/>
      <c r="I17" s="220"/>
      <c r="J17" s="220"/>
      <c r="K17" s="190" t="str">
        <f>IFERROR(IF('Allgemeine Angaben'!$H$11=Datengrundlage!$B$7,HLOOKUP('Allgemeine Angaben'!K21,Datengrundlage!$E$22:$N$26,5,0),HLOOKUP('Allgemeine Angaben'!K21,Datengrundlage!$E$22:$N$26,5,0)),"")</f>
        <v/>
      </c>
      <c r="L17" s="221"/>
      <c r="M17" s="109"/>
      <c r="N17" s="98"/>
    </row>
    <row r="18" spans="3:14" ht="14.5" x14ac:dyDescent="0.35">
      <c r="M18" s="110"/>
    </row>
    <row r="19" spans="3:14" ht="14.5" x14ac:dyDescent="0.35">
      <c r="C19" s="18" t="s">
        <v>52</v>
      </c>
      <c r="D19" s="19"/>
      <c r="E19" s="19"/>
      <c r="F19" s="19"/>
      <c r="G19" s="19"/>
      <c r="H19" s="19"/>
      <c r="I19" s="19"/>
      <c r="J19" s="19"/>
      <c r="K19" s="19"/>
      <c r="L19" s="19"/>
      <c r="M19" s="107" t="s">
        <v>181</v>
      </c>
    </row>
    <row r="20" spans="3:14" ht="18" customHeight="1" x14ac:dyDescent="0.35">
      <c r="C20" s="34" t="s">
        <v>59</v>
      </c>
      <c r="D20" s="35"/>
      <c r="E20" s="35"/>
      <c r="F20" s="35"/>
      <c r="G20" s="35"/>
      <c r="H20" s="35"/>
      <c r="I20" s="36"/>
      <c r="J20" s="36"/>
      <c r="K20" s="36"/>
      <c r="L20" s="36"/>
      <c r="M20" s="111"/>
    </row>
    <row r="21" spans="3:14" ht="14.5" x14ac:dyDescent="0.35">
      <c r="C21" s="199" t="s">
        <v>61</v>
      </c>
      <c r="D21" s="194"/>
      <c r="E21" s="194"/>
      <c r="F21" s="194"/>
      <c r="G21" s="194"/>
      <c r="H21" s="195"/>
      <c r="J21" s="37"/>
      <c r="K21" s="37"/>
      <c r="L21" s="116"/>
      <c r="M21" s="109"/>
      <c r="N21" s="98"/>
    </row>
    <row r="22" spans="3:14" ht="10.5" customHeight="1" x14ac:dyDescent="0.35">
      <c r="C22" s="39"/>
      <c r="D22" s="37"/>
      <c r="E22" s="37"/>
      <c r="F22" s="37"/>
      <c r="G22" s="37"/>
      <c r="H22" s="37"/>
      <c r="J22" s="37"/>
      <c r="K22" s="37"/>
      <c r="L22" s="37"/>
      <c r="M22" s="110"/>
    </row>
    <row r="23" spans="3:14" ht="18" customHeight="1" x14ac:dyDescent="0.35">
      <c r="C23" s="34" t="s">
        <v>88</v>
      </c>
      <c r="D23" s="35"/>
      <c r="E23" s="35"/>
      <c r="F23" s="35"/>
      <c r="G23" s="35"/>
      <c r="H23" s="35"/>
      <c r="I23" s="36"/>
      <c r="J23" s="36"/>
      <c r="K23" s="36"/>
      <c r="L23" s="36"/>
      <c r="M23" s="111"/>
    </row>
    <row r="24" spans="3:14" ht="14.5" x14ac:dyDescent="0.35">
      <c r="C24" s="196" t="s">
        <v>62</v>
      </c>
      <c r="D24" s="205"/>
      <c r="E24" s="205"/>
      <c r="F24" s="205"/>
      <c r="G24" s="205"/>
      <c r="H24" s="206"/>
      <c r="J24" s="37"/>
      <c r="K24" s="37"/>
      <c r="L24" s="116"/>
      <c r="M24" s="109"/>
      <c r="N24" s="98"/>
    </row>
    <row r="25" spans="3:14" ht="14.5" x14ac:dyDescent="0.35">
      <c r="C25" s="196" t="s">
        <v>63</v>
      </c>
      <c r="D25" s="205"/>
      <c r="E25" s="205"/>
      <c r="F25" s="205"/>
      <c r="G25" s="205"/>
      <c r="H25" s="206"/>
      <c r="J25" s="37"/>
      <c r="K25" s="37"/>
      <c r="L25" s="116"/>
      <c r="M25" s="109"/>
      <c r="N25" s="98"/>
    </row>
    <row r="26" spans="3:14" ht="14.5" x14ac:dyDescent="0.35">
      <c r="C26" s="196" t="str">
        <f>IF('Allgemeine Angaben'!$K$19=2018,"Weicht die Berechnung der Kostenschätzung von den §§12-18 BVergG 2018 ab?","Weicht die Berechnung der Kostenschätzung von den §§12-17 BVergG 2006 ab?")</f>
        <v>Weicht die Berechnung der Kostenschätzung von den §§12-17 BVergG 2006 ab?</v>
      </c>
      <c r="D26" s="205"/>
      <c r="E26" s="205"/>
      <c r="F26" s="205"/>
      <c r="G26" s="205"/>
      <c r="H26" s="206"/>
      <c r="J26" s="37"/>
      <c r="K26" s="37"/>
      <c r="L26" s="116"/>
      <c r="M26" s="109"/>
      <c r="N26" s="98"/>
    </row>
    <row r="27" spans="3:14" ht="14.5" x14ac:dyDescent="0.35">
      <c r="C27" s="196" t="str">
        <f>IF('Allgemeine Angaben'!$K$19=2018,"Wurden durch eine unrichtige Kostenschätzung Schwellenwerte unter- oder überschritten? (§12 BVergG 2018)","Wurden durch eine unrichtige Kostenschätzung Schwellenwerte unter- oder überschritten? (§12 BVergG 2006)")</f>
        <v>Wurden durch eine unrichtige Kostenschätzung Schwellenwerte unter- oder überschritten? (§12 BVergG 2006)</v>
      </c>
      <c r="D27" s="205"/>
      <c r="E27" s="205"/>
      <c r="F27" s="205"/>
      <c r="G27" s="205"/>
      <c r="H27" s="206"/>
      <c r="J27" s="99"/>
      <c r="K27" s="37"/>
      <c r="L27" s="116"/>
      <c r="M27" s="109"/>
      <c r="N27" s="98"/>
    </row>
    <row r="28" spans="3:14" ht="10.5" customHeight="1" x14ac:dyDescent="0.35">
      <c r="C28" s="39"/>
      <c r="D28" s="37"/>
      <c r="E28" s="37"/>
      <c r="F28" s="37"/>
      <c r="G28" s="37"/>
      <c r="H28" s="37"/>
      <c r="J28" s="37"/>
      <c r="K28" s="37"/>
      <c r="L28" s="37"/>
      <c r="M28" s="110"/>
    </row>
    <row r="29" spans="3:14" ht="10.5" customHeight="1" x14ac:dyDescent="0.35">
      <c r="C29" s="43"/>
      <c r="K29" s="37"/>
      <c r="L29" s="37"/>
      <c r="M29" s="37"/>
    </row>
    <row r="30" spans="3:14" ht="14.5" x14ac:dyDescent="0.35">
      <c r="C30" s="18" t="s">
        <v>53</v>
      </c>
      <c r="D30" s="19"/>
      <c r="E30" s="19"/>
      <c r="F30" s="19"/>
      <c r="G30" s="19"/>
      <c r="H30" s="19"/>
      <c r="I30" s="19"/>
      <c r="J30" s="19"/>
      <c r="K30" s="19"/>
      <c r="L30" s="19"/>
      <c r="M30" s="107" t="s">
        <v>181</v>
      </c>
    </row>
    <row r="31" spans="3:14" ht="18" customHeight="1" x14ac:dyDescent="0.35">
      <c r="C31" s="34" t="s">
        <v>89</v>
      </c>
      <c r="D31" s="100"/>
      <c r="E31" s="100"/>
      <c r="F31" s="100"/>
      <c r="G31" s="100"/>
      <c r="H31" s="100"/>
      <c r="I31" s="43"/>
      <c r="J31" s="43"/>
      <c r="K31" s="43"/>
      <c r="L31" s="43"/>
      <c r="M31" s="111"/>
    </row>
    <row r="32" spans="3:14" ht="14.25" customHeight="1" x14ac:dyDescent="0.35">
      <c r="C32" s="196" t="s">
        <v>64</v>
      </c>
      <c r="D32" s="205"/>
      <c r="E32" s="205"/>
      <c r="F32" s="205"/>
      <c r="G32" s="205"/>
      <c r="H32" s="206"/>
      <c r="I32" s="37"/>
      <c r="J32" s="37"/>
      <c r="K32" s="37"/>
      <c r="L32" s="116"/>
      <c r="M32" s="109"/>
    </row>
    <row r="33" spans="3:13" ht="14.5" x14ac:dyDescent="0.35">
      <c r="C33" s="196" t="s">
        <v>224</v>
      </c>
      <c r="D33" s="205"/>
      <c r="E33" s="205"/>
      <c r="F33" s="205"/>
      <c r="G33" s="205"/>
      <c r="H33" s="206"/>
      <c r="I33" s="37"/>
      <c r="J33" s="37"/>
      <c r="K33" s="37"/>
      <c r="L33" s="116"/>
      <c r="M33" s="109"/>
    </row>
    <row r="34" spans="3:13" ht="14.5" x14ac:dyDescent="0.35">
      <c r="C34" s="196" t="s">
        <v>60</v>
      </c>
      <c r="D34" s="205"/>
      <c r="E34" s="205"/>
      <c r="F34" s="205"/>
      <c r="G34" s="205"/>
      <c r="H34" s="206"/>
      <c r="I34" s="37"/>
      <c r="J34" s="37"/>
      <c r="K34" s="37"/>
      <c r="L34" s="116"/>
      <c r="M34" s="109"/>
    </row>
    <row r="35" spans="3:13" ht="15" customHeight="1" x14ac:dyDescent="0.35">
      <c r="C35" s="218" t="str">
        <f>IF(L34="Ja","Wenn ja, wurde die Friständerung in geeigneter Form durchgeführt?","")</f>
        <v/>
      </c>
      <c r="D35" s="219"/>
      <c r="E35" s="219"/>
      <c r="F35" s="219"/>
      <c r="G35" s="219"/>
      <c r="H35" s="219"/>
      <c r="I35" s="37"/>
      <c r="J35" s="37"/>
      <c r="K35" s="37"/>
      <c r="L35" s="33"/>
      <c r="M35" s="110"/>
    </row>
    <row r="36" spans="3:13" ht="10.5" customHeight="1" x14ac:dyDescent="0.35">
      <c r="M36" s="37"/>
    </row>
    <row r="37" spans="3:13" ht="14.5" x14ac:dyDescent="0.35">
      <c r="C37" s="18" t="s">
        <v>54</v>
      </c>
      <c r="D37" s="19"/>
      <c r="E37" s="19"/>
      <c r="F37" s="19"/>
      <c r="G37" s="19"/>
      <c r="H37" s="19"/>
      <c r="I37" s="19"/>
      <c r="J37" s="19"/>
      <c r="K37" s="19"/>
      <c r="L37" s="19"/>
      <c r="M37" s="107" t="s">
        <v>181</v>
      </c>
    </row>
    <row r="38" spans="3:13" ht="18" customHeight="1" x14ac:dyDescent="0.35">
      <c r="C38" s="34" t="s">
        <v>87</v>
      </c>
      <c r="D38" s="100"/>
      <c r="E38" s="100"/>
      <c r="F38" s="100"/>
      <c r="G38" s="100"/>
      <c r="H38" s="100"/>
      <c r="I38" s="101"/>
      <c r="J38" s="101"/>
      <c r="K38" s="101"/>
      <c r="L38" s="101"/>
      <c r="M38" s="111"/>
    </row>
    <row r="39" spans="3:13" ht="14.5" x14ac:dyDescent="0.35">
      <c r="C39" s="196" t="s">
        <v>79</v>
      </c>
      <c r="D39" s="205"/>
      <c r="E39" s="205"/>
      <c r="F39" s="205"/>
      <c r="G39" s="205"/>
      <c r="H39" s="206"/>
      <c r="L39" s="116"/>
      <c r="M39" s="109"/>
    </row>
    <row r="40" spans="3:13" ht="14.5" x14ac:dyDescent="0.35">
      <c r="C40" s="196" t="s">
        <v>80</v>
      </c>
      <c r="D40" s="205"/>
      <c r="E40" s="205"/>
      <c r="F40" s="205"/>
      <c r="G40" s="205"/>
      <c r="H40" s="206"/>
      <c r="L40" s="116"/>
      <c r="M40" s="109"/>
    </row>
    <row r="41" spans="3:13" ht="14.5" x14ac:dyDescent="0.35">
      <c r="C41" s="196" t="s">
        <v>225</v>
      </c>
      <c r="D41" s="205"/>
      <c r="E41" s="205"/>
      <c r="F41" s="205"/>
      <c r="G41" s="205"/>
      <c r="H41" s="206"/>
      <c r="L41" s="116"/>
      <c r="M41" s="109"/>
    </row>
    <row r="42" spans="3:13" ht="42" customHeight="1" x14ac:dyDescent="0.35">
      <c r="D42" s="196" t="s">
        <v>81</v>
      </c>
      <c r="E42" s="205"/>
      <c r="F42" s="205"/>
      <c r="G42" s="205"/>
      <c r="H42" s="206"/>
      <c r="I42" s="37"/>
      <c r="J42" s="216"/>
      <c r="K42" s="217"/>
      <c r="L42" s="217"/>
      <c r="M42" s="109"/>
    </row>
    <row r="43" spans="3:13" ht="14.5" x14ac:dyDescent="0.35">
      <c r="D43" s="196" t="s">
        <v>82</v>
      </c>
      <c r="E43" s="205"/>
      <c r="F43" s="205"/>
      <c r="G43" s="205"/>
      <c r="H43" s="206"/>
      <c r="L43" s="116"/>
      <c r="M43" s="109"/>
    </row>
    <row r="44" spans="3:13" ht="14.5" x14ac:dyDescent="0.35">
      <c r="C44" s="196" t="s">
        <v>226</v>
      </c>
      <c r="D44" s="205"/>
      <c r="E44" s="205"/>
      <c r="F44" s="205"/>
      <c r="G44" s="205"/>
      <c r="H44" s="206"/>
      <c r="L44" s="116"/>
      <c r="M44" s="109"/>
    </row>
    <row r="45" spans="3:13" ht="42" customHeight="1" x14ac:dyDescent="0.35">
      <c r="D45" s="196" t="s">
        <v>81</v>
      </c>
      <c r="E45" s="205"/>
      <c r="F45" s="205"/>
      <c r="G45" s="205"/>
      <c r="H45" s="206"/>
      <c r="J45" s="216"/>
      <c r="K45" s="217"/>
      <c r="L45" s="217"/>
      <c r="M45" s="109"/>
    </row>
    <row r="46" spans="3:13" ht="14.5" x14ac:dyDescent="0.35">
      <c r="D46" s="196" t="s">
        <v>83</v>
      </c>
      <c r="E46" s="205"/>
      <c r="F46" s="205"/>
      <c r="G46" s="205"/>
      <c r="H46" s="206"/>
      <c r="L46" s="116"/>
      <c r="M46" s="109"/>
    </row>
    <row r="47" spans="3:13" ht="14.5" x14ac:dyDescent="0.35">
      <c r="C47" s="196" t="s">
        <v>227</v>
      </c>
      <c r="D47" s="205"/>
      <c r="E47" s="205"/>
      <c r="F47" s="205"/>
      <c r="G47" s="205"/>
      <c r="H47" s="206"/>
      <c r="L47" s="116"/>
      <c r="M47" s="109"/>
    </row>
    <row r="48" spans="3:13" ht="42" customHeight="1" x14ac:dyDescent="0.35">
      <c r="D48" s="196" t="s">
        <v>81</v>
      </c>
      <c r="E48" s="205"/>
      <c r="F48" s="205"/>
      <c r="G48" s="205"/>
      <c r="H48" s="206"/>
      <c r="J48" s="216"/>
      <c r="K48" s="217"/>
      <c r="L48" s="217"/>
      <c r="M48" s="109"/>
    </row>
    <row r="49" spans="3:15" ht="14.5" x14ac:dyDescent="0.35">
      <c r="D49" s="196" t="s">
        <v>84</v>
      </c>
      <c r="E49" s="205"/>
      <c r="F49" s="205"/>
      <c r="G49" s="205"/>
      <c r="H49" s="206"/>
      <c r="L49" s="116"/>
      <c r="M49" s="109"/>
    </row>
    <row r="50" spans="3:15" ht="10.5" customHeight="1" x14ac:dyDescent="0.35">
      <c r="L50" s="110"/>
      <c r="M50" s="37"/>
    </row>
    <row r="51" spans="3:15" ht="14.5" x14ac:dyDescent="0.35">
      <c r="C51" s="34" t="s">
        <v>90</v>
      </c>
      <c r="D51" s="100"/>
      <c r="E51" s="100"/>
      <c r="F51" s="100"/>
      <c r="G51" s="100"/>
      <c r="H51" s="100"/>
      <c r="I51" s="101"/>
      <c r="J51" s="101"/>
      <c r="K51" s="101"/>
      <c r="L51" s="112"/>
      <c r="M51" s="37"/>
    </row>
    <row r="52" spans="3:15" ht="14.5" x14ac:dyDescent="0.35">
      <c r="C52" s="196" t="s">
        <v>85</v>
      </c>
      <c r="D52" s="205"/>
      <c r="E52" s="205"/>
      <c r="F52" s="205"/>
      <c r="G52" s="205"/>
      <c r="H52" s="206"/>
      <c r="L52" s="116"/>
      <c r="M52" s="109"/>
    </row>
    <row r="53" spans="3:15" ht="14.5" x14ac:dyDescent="0.35">
      <c r="C53" s="196" t="s">
        <v>219</v>
      </c>
      <c r="D53" s="205"/>
      <c r="E53" s="205"/>
      <c r="F53" s="205"/>
      <c r="G53" s="205"/>
      <c r="H53" s="206"/>
      <c r="L53" s="116"/>
      <c r="M53" s="109"/>
    </row>
    <row r="54" spans="3:15" ht="14.5" x14ac:dyDescent="0.35">
      <c r="C54" s="196" t="s">
        <v>86</v>
      </c>
      <c r="D54" s="205"/>
      <c r="E54" s="205"/>
      <c r="F54" s="205"/>
      <c r="G54" s="205"/>
      <c r="H54" s="206"/>
      <c r="L54" s="116"/>
      <c r="M54" s="109"/>
    </row>
    <row r="55" spans="3:15" ht="9" customHeight="1" x14ac:dyDescent="0.35">
      <c r="M55" s="110"/>
    </row>
    <row r="56" spans="3:15" ht="14.5" x14ac:dyDescent="0.35">
      <c r="C56" s="34" t="s">
        <v>91</v>
      </c>
      <c r="D56" s="100"/>
      <c r="E56" s="100"/>
      <c r="F56" s="100"/>
      <c r="G56" s="100"/>
      <c r="H56" s="100"/>
      <c r="I56" s="101"/>
      <c r="J56" s="101"/>
      <c r="K56" s="101"/>
      <c r="L56" s="101"/>
      <c r="M56" s="111"/>
    </row>
    <row r="57" spans="3:15" ht="14.5" x14ac:dyDescent="0.35">
      <c r="C57" s="207" t="str">
        <f>IF('Allgemeine Angaben'!$K$19=2018,"Wurden die Auswahlkriterien nach den Regeln des BVergG 2018 bekanntgegeben?","Wurden die Auswahlkriterien nach den Regeln des BVergG 2006 bekanntgegeben?")</f>
        <v>Wurden die Auswahlkriterien nach den Regeln des BVergG 2006 bekanntgegeben?</v>
      </c>
      <c r="D57" s="208"/>
      <c r="E57" s="208"/>
      <c r="F57" s="208"/>
      <c r="G57" s="208"/>
      <c r="H57" s="209"/>
      <c r="I57" s="196"/>
      <c r="J57" s="205"/>
      <c r="K57" s="205"/>
      <c r="L57" s="205"/>
      <c r="M57" s="205"/>
      <c r="N57" s="206"/>
    </row>
    <row r="58" spans="3:15" ht="14.5" x14ac:dyDescent="0.35">
      <c r="C58" s="196" t="s">
        <v>92</v>
      </c>
      <c r="D58" s="205"/>
      <c r="E58" s="205"/>
      <c r="F58" s="205"/>
      <c r="G58" s="205"/>
      <c r="H58" s="206"/>
      <c r="L58" s="116"/>
      <c r="M58" s="109"/>
    </row>
    <row r="59" spans="3:15" ht="14.5" x14ac:dyDescent="0.35">
      <c r="C59" s="196" t="s">
        <v>228</v>
      </c>
      <c r="D59" s="205"/>
      <c r="E59" s="205"/>
      <c r="F59" s="205"/>
      <c r="G59" s="205"/>
      <c r="H59" s="206"/>
      <c r="L59" s="116"/>
      <c r="M59" s="109"/>
    </row>
    <row r="60" spans="3:15" ht="14.5" x14ac:dyDescent="0.35">
      <c r="C60" s="196" t="s">
        <v>93</v>
      </c>
      <c r="D60" s="205"/>
      <c r="E60" s="205"/>
      <c r="F60" s="205"/>
      <c r="G60" s="205"/>
      <c r="H60" s="206"/>
      <c r="L60" s="116"/>
      <c r="M60" s="109"/>
    </row>
    <row r="61" spans="3:15" ht="10.5" customHeight="1" x14ac:dyDescent="0.35">
      <c r="M61" s="110"/>
    </row>
    <row r="62" spans="3:15" ht="14.5" x14ac:dyDescent="0.35">
      <c r="C62" s="34" t="s">
        <v>237</v>
      </c>
      <c r="D62" s="100"/>
      <c r="E62" s="100"/>
      <c r="F62" s="100"/>
      <c r="G62" s="100"/>
      <c r="H62" s="100"/>
      <c r="I62" s="101"/>
      <c r="J62" s="101"/>
      <c r="K62" s="101"/>
      <c r="L62" s="101"/>
      <c r="M62" s="111"/>
    </row>
    <row r="63" spans="3:15" ht="14.5" x14ac:dyDescent="0.35">
      <c r="C63" s="196" t="s">
        <v>95</v>
      </c>
      <c r="D63" s="205"/>
      <c r="E63" s="205"/>
      <c r="F63" s="205"/>
      <c r="G63" s="205"/>
      <c r="H63" s="206"/>
      <c r="L63" s="116"/>
      <c r="M63" s="109"/>
      <c r="N63" s="102"/>
      <c r="O63" s="103"/>
    </row>
    <row r="64" spans="3:15" ht="30.75" customHeight="1" x14ac:dyDescent="0.35">
      <c r="C64" s="207" t="str">
        <f>IF('Allgemeine Angaben'!$K$19=2018,"Hat die Angebotsöffnung entsprechend der Regelungen des BVergG 2018 stattgefunden? (nicht zwingend vorzunehmen: vgl. §133 Abs. 4 BVergG 2018)","Hat die Angebotsöffnung entsprechend der Regelungen des BVergG 2006 stattgefunden? (nicht zwingend vorzunehmen: vgl. §§118 und 121 Abs. 4 BVergG 2006)")</f>
        <v>Hat die Angebotsöffnung entsprechend der Regelungen des BVergG 2006 stattgefunden? (nicht zwingend vorzunehmen: vgl. §§118 und 121 Abs. 4 BVergG 2006)</v>
      </c>
      <c r="D64" s="208"/>
      <c r="E64" s="208"/>
      <c r="F64" s="208"/>
      <c r="G64" s="208"/>
      <c r="H64" s="209"/>
      <c r="L64" s="116"/>
      <c r="M64" s="109"/>
    </row>
    <row r="65" spans="3:13" ht="14.25" customHeight="1" x14ac:dyDescent="0.35">
      <c r="C65" s="207" t="str">
        <f>IF('Allgemeine Angaben'!$K$19=2018,"Wurden alle Entscheidungen entsprechend dem BVergG 2018 durchgeführt und dokumentiert (bspw. Ausschluss von Bietern und Bieterinnen?)","Wurden alle Entscheidungen entsprechend dem BVergG 2006 durchgeführt und dokumentiert (bspw. Ausschluss von Bietern und Bieterinnen?)")</f>
        <v>Wurden alle Entscheidungen entsprechend dem BVergG 2006 durchgeführt und dokumentiert (bspw. Ausschluss von Bietern und Bieterinnen?)</v>
      </c>
      <c r="D65" s="208"/>
      <c r="E65" s="208"/>
      <c r="F65" s="208"/>
      <c r="G65" s="208"/>
      <c r="H65" s="209"/>
      <c r="L65" s="116"/>
      <c r="M65" s="109"/>
    </row>
    <row r="66" spans="3:13" ht="28.5" customHeight="1" x14ac:dyDescent="0.35">
      <c r="C66" s="207" t="s">
        <v>230</v>
      </c>
      <c r="D66" s="208"/>
      <c r="E66" s="208"/>
      <c r="F66" s="208"/>
      <c r="G66" s="208"/>
      <c r="H66" s="209"/>
      <c r="L66" s="116"/>
      <c r="M66" s="109"/>
    </row>
    <row r="67" spans="3:13" ht="10.5" customHeight="1" x14ac:dyDescent="0.35">
      <c r="M67" s="110"/>
    </row>
    <row r="68" spans="3:13" ht="14.5" x14ac:dyDescent="0.35">
      <c r="C68" s="34" t="s">
        <v>96</v>
      </c>
      <c r="D68" s="100"/>
      <c r="E68" s="100"/>
      <c r="F68" s="100"/>
      <c r="G68" s="100"/>
      <c r="H68" s="100"/>
      <c r="I68" s="101"/>
      <c r="J68" s="101"/>
      <c r="K68" s="101"/>
      <c r="L68" s="101"/>
      <c r="M68" s="111"/>
    </row>
    <row r="69" spans="3:13" ht="14.5" x14ac:dyDescent="0.35">
      <c r="C69" s="196" t="s">
        <v>97</v>
      </c>
      <c r="D69" s="205"/>
      <c r="E69" s="205"/>
      <c r="F69" s="205"/>
      <c r="G69" s="205"/>
      <c r="H69" s="206"/>
      <c r="L69" s="116"/>
      <c r="M69" s="109"/>
    </row>
    <row r="70" spans="3:13" ht="14.5" x14ac:dyDescent="0.35">
      <c r="C70" s="196" t="s">
        <v>231</v>
      </c>
      <c r="D70" s="205"/>
      <c r="E70" s="205"/>
      <c r="F70" s="205"/>
      <c r="G70" s="205"/>
      <c r="H70" s="206"/>
      <c r="L70" s="116"/>
      <c r="M70" s="109"/>
    </row>
    <row r="71" spans="3:13" ht="10.5" customHeight="1" x14ac:dyDescent="0.35">
      <c r="M71" s="110"/>
    </row>
    <row r="72" spans="3:13" ht="14.5" x14ac:dyDescent="0.35">
      <c r="C72" s="18" t="s">
        <v>55</v>
      </c>
      <c r="D72" s="19"/>
      <c r="E72" s="19"/>
      <c r="F72" s="19"/>
      <c r="G72" s="19"/>
      <c r="H72" s="19"/>
      <c r="I72" s="19"/>
      <c r="J72" s="19"/>
      <c r="K72" s="19"/>
      <c r="L72" s="19"/>
      <c r="M72" s="107" t="s">
        <v>181</v>
      </c>
    </row>
    <row r="73" spans="3:13" ht="14.5" x14ac:dyDescent="0.35">
      <c r="C73" s="196" t="s">
        <v>98</v>
      </c>
      <c r="D73" s="205"/>
      <c r="E73" s="205"/>
      <c r="F73" s="205"/>
      <c r="G73" s="205"/>
      <c r="H73" s="206"/>
      <c r="L73" s="116"/>
      <c r="M73" s="109"/>
    </row>
    <row r="74" spans="3:13" ht="14.5" x14ac:dyDescent="0.35">
      <c r="C74" s="196" t="s">
        <v>240</v>
      </c>
      <c r="D74" s="205"/>
      <c r="E74" s="205"/>
      <c r="F74" s="205"/>
      <c r="G74" s="205"/>
      <c r="H74" s="206"/>
      <c r="L74" s="116"/>
      <c r="M74" s="109"/>
    </row>
    <row r="75" spans="3:13" ht="14.5" x14ac:dyDescent="0.35">
      <c r="C75" s="196" t="s">
        <v>100</v>
      </c>
      <c r="D75" s="205"/>
      <c r="E75" s="205"/>
      <c r="F75" s="205"/>
      <c r="G75" s="205"/>
      <c r="H75" s="206"/>
      <c r="L75" s="116"/>
      <c r="M75" s="109"/>
    </row>
    <row r="76" spans="3:13" ht="14.5" x14ac:dyDescent="0.35">
      <c r="C76" s="196" t="s">
        <v>101</v>
      </c>
      <c r="D76" s="205"/>
      <c r="E76" s="205"/>
      <c r="F76" s="205"/>
      <c r="G76" s="205"/>
      <c r="H76" s="206"/>
      <c r="L76" s="116"/>
      <c r="M76" s="109"/>
    </row>
    <row r="77" spans="3:13" ht="14.5" x14ac:dyDescent="0.35">
      <c r="C77" s="196" t="s">
        <v>102</v>
      </c>
      <c r="D77" s="205"/>
      <c r="E77" s="205"/>
      <c r="F77" s="205"/>
      <c r="G77" s="205"/>
      <c r="H77" s="206"/>
      <c r="L77" s="116"/>
      <c r="M77" s="109"/>
    </row>
    <row r="78" spans="3:13" ht="10.5" customHeight="1" x14ac:dyDescent="0.35">
      <c r="C78" s="43"/>
      <c r="M78" s="110"/>
    </row>
    <row r="79" spans="3:13" ht="14.5" x14ac:dyDescent="0.35">
      <c r="C79" s="18" t="s">
        <v>56</v>
      </c>
      <c r="D79" s="19"/>
      <c r="E79" s="19"/>
      <c r="F79" s="19"/>
      <c r="G79" s="19"/>
      <c r="H79" s="19"/>
      <c r="I79" s="19"/>
      <c r="J79" s="19"/>
      <c r="K79" s="19"/>
      <c r="L79" s="19"/>
      <c r="M79" s="107" t="s">
        <v>181</v>
      </c>
    </row>
    <row r="80" spans="3:13" ht="14.5" x14ac:dyDescent="0.35">
      <c r="C80" s="196" t="s">
        <v>103</v>
      </c>
      <c r="D80" s="205"/>
      <c r="E80" s="205"/>
      <c r="F80" s="205"/>
      <c r="G80" s="205"/>
      <c r="H80" s="206"/>
      <c r="L80" s="116"/>
      <c r="M80" s="109"/>
    </row>
    <row r="81" spans="3:15" ht="14.5" x14ac:dyDescent="0.35">
      <c r="C81" s="196" t="s">
        <v>104</v>
      </c>
      <c r="D81" s="205"/>
      <c r="E81" s="205"/>
      <c r="F81" s="205"/>
      <c r="G81" s="205"/>
      <c r="H81" s="206"/>
      <c r="L81" s="116"/>
      <c r="M81" s="109"/>
    </row>
    <row r="82" spans="3:15" ht="14.5" x14ac:dyDescent="0.35">
      <c r="C82" s="39"/>
      <c r="D82" s="82"/>
      <c r="E82" s="82"/>
      <c r="F82" s="82"/>
      <c r="G82" s="82"/>
      <c r="H82" s="82"/>
      <c r="J82" s="37"/>
      <c r="K82" s="37"/>
      <c r="L82" s="33"/>
      <c r="M82" s="113"/>
      <c r="O82" s="80"/>
    </row>
    <row r="83" spans="3:15" ht="14.5" x14ac:dyDescent="0.35">
      <c r="C83" s="18" t="s">
        <v>57</v>
      </c>
      <c r="D83" s="19"/>
      <c r="E83" s="19"/>
      <c r="F83" s="19"/>
      <c r="G83" s="19"/>
      <c r="H83" s="19"/>
      <c r="I83" s="19"/>
      <c r="J83" s="19"/>
      <c r="K83" s="19"/>
      <c r="L83" s="19"/>
      <c r="M83" s="107" t="s">
        <v>181</v>
      </c>
    </row>
    <row r="84" spans="3:15" ht="14.5" x14ac:dyDescent="0.35">
      <c r="C84" s="104" t="s">
        <v>105</v>
      </c>
      <c r="M84" s="111"/>
    </row>
    <row r="85" spans="3:15" ht="14.5" x14ac:dyDescent="0.35">
      <c r="C85" s="196" t="s">
        <v>178</v>
      </c>
      <c r="D85" s="205"/>
      <c r="E85" s="205"/>
      <c r="F85" s="205"/>
      <c r="G85" s="205"/>
      <c r="H85" s="206"/>
      <c r="L85" s="116"/>
      <c r="M85" s="109"/>
    </row>
    <row r="86" spans="3:15" ht="14.5" x14ac:dyDescent="0.35">
      <c r="C86" s="196" t="s">
        <v>106</v>
      </c>
      <c r="D86" s="205"/>
      <c r="E86" s="205"/>
      <c r="F86" s="205"/>
      <c r="G86" s="205"/>
      <c r="H86" s="206"/>
      <c r="L86" s="116"/>
      <c r="M86" s="109"/>
    </row>
    <row r="87" spans="3:15" ht="14.5" x14ac:dyDescent="0.35">
      <c r="C87" s="196" t="s">
        <v>107</v>
      </c>
      <c r="D87" s="205"/>
      <c r="E87" s="205"/>
      <c r="F87" s="205"/>
      <c r="G87" s="205"/>
      <c r="H87" s="206"/>
      <c r="L87" s="116"/>
      <c r="M87" s="109"/>
    </row>
    <row r="88" spans="3:15" ht="14.5" x14ac:dyDescent="0.35">
      <c r="C88" s="196" t="s">
        <v>233</v>
      </c>
      <c r="D88" s="205"/>
      <c r="E88" s="205"/>
      <c r="F88" s="205"/>
      <c r="G88" s="205"/>
      <c r="H88" s="206"/>
      <c r="L88" s="117"/>
      <c r="M88" s="109"/>
    </row>
    <row r="89" spans="3:15" ht="14.5" x14ac:dyDescent="0.35">
      <c r="C89" s="196" t="s">
        <v>232</v>
      </c>
      <c r="D89" s="205"/>
      <c r="E89" s="205"/>
      <c r="F89" s="205"/>
      <c r="G89" s="205"/>
      <c r="H89" s="206"/>
      <c r="L89" s="210"/>
      <c r="M89" s="211"/>
    </row>
    <row r="90" spans="3:15" ht="14.5" x14ac:dyDescent="0.35">
      <c r="L90" s="212"/>
      <c r="M90" s="213"/>
    </row>
    <row r="91" spans="3:15" ht="14.5" x14ac:dyDescent="0.35">
      <c r="L91" s="214"/>
      <c r="M91" s="215"/>
    </row>
    <row r="92" spans="3:15" ht="14.5" x14ac:dyDescent="0.35"/>
    <row r="93" spans="3:15" ht="14.5" x14ac:dyDescent="0.35"/>
    <row r="94" spans="3:15" ht="15" customHeight="1" x14ac:dyDescent="0.35"/>
    <row r="95" spans="3:15" ht="14.5" hidden="1" x14ac:dyDescent="0.35"/>
    <row r="96" spans="3:15" ht="14.5" hidden="1" x14ac:dyDescent="0.35"/>
    <row r="97" ht="14.5" hidden="1" x14ac:dyDescent="0.35"/>
    <row r="98" ht="14.5" hidden="1" x14ac:dyDescent="0.35"/>
    <row r="99" ht="14.5" hidden="1" x14ac:dyDescent="0.35"/>
    <row r="100" ht="15" customHeight="1" x14ac:dyDescent="0.35"/>
    <row r="101" ht="15" customHeight="1" x14ac:dyDescent="0.35"/>
    <row r="102" ht="15" customHeight="1" x14ac:dyDescent="0.35"/>
    <row r="103" ht="15" customHeight="1" x14ac:dyDescent="0.35"/>
    <row r="104" ht="15" customHeight="1" x14ac:dyDescent="0.35"/>
    <row r="105" ht="15" customHeight="1" x14ac:dyDescent="0.35"/>
    <row r="106" ht="15" customHeight="1" x14ac:dyDescent="0.35"/>
    <row r="107" ht="15" customHeight="1" x14ac:dyDescent="0.35"/>
    <row r="108" ht="15" customHeight="1" x14ac:dyDescent="0.35"/>
    <row r="109" ht="15" customHeight="1" x14ac:dyDescent="0.35"/>
    <row r="111" ht="15" customHeight="1" x14ac:dyDescent="0.35"/>
    <row r="112" ht="15" customHeight="1" x14ac:dyDescent="0.35"/>
    <row r="113" ht="15" customHeight="1" x14ac:dyDescent="0.35"/>
    <row r="114" ht="15" customHeight="1" x14ac:dyDescent="0.35"/>
    <row r="115" ht="15" customHeight="1" x14ac:dyDescent="0.35"/>
    <row r="116" ht="15" customHeight="1" x14ac:dyDescent="0.35"/>
    <row r="117" ht="15" customHeight="1" x14ac:dyDescent="0.35"/>
  </sheetData>
  <sheetProtection algorithmName="SHA-512" hashValue="1vQoM/SrsozVrtMGrbtdRzspTqcRN1Fhb46qsO6COTyTi/kqwplO3rhTBamIFEgB/QAq0ps4Uucnc8QFPugCPQ==" saltValue="oDCObnUMlXAMUKlO74RjZQ==" spinCount="100000" sheet="1" selectLockedCells="1"/>
  <mergeCells count="75">
    <mergeCell ref="C7:H7"/>
    <mergeCell ref="I7:M7"/>
    <mergeCell ref="G13:H13"/>
    <mergeCell ref="I13:J13"/>
    <mergeCell ref="K13:L13"/>
    <mergeCell ref="I10:M10"/>
    <mergeCell ref="C10:H10"/>
    <mergeCell ref="I9:M9"/>
    <mergeCell ref="C9:H9"/>
    <mergeCell ref="C14:F14"/>
    <mergeCell ref="G14:H14"/>
    <mergeCell ref="I14:J14"/>
    <mergeCell ref="K14:L14"/>
    <mergeCell ref="C15:F15"/>
    <mergeCell ref="G15:H15"/>
    <mergeCell ref="I15:J15"/>
    <mergeCell ref="K15:L15"/>
    <mergeCell ref="C16:F16"/>
    <mergeCell ref="G16:H16"/>
    <mergeCell ref="I16:J16"/>
    <mergeCell ref="K16:L16"/>
    <mergeCell ref="C17:F17"/>
    <mergeCell ref="G17:H17"/>
    <mergeCell ref="I17:J17"/>
    <mergeCell ref="K17:L17"/>
    <mergeCell ref="C41:H41"/>
    <mergeCell ref="C21:H21"/>
    <mergeCell ref="C24:H24"/>
    <mergeCell ref="C25:H25"/>
    <mergeCell ref="C26:H26"/>
    <mergeCell ref="C27:H27"/>
    <mergeCell ref="C32:H32"/>
    <mergeCell ref="C33:H33"/>
    <mergeCell ref="C34:H34"/>
    <mergeCell ref="C39:H39"/>
    <mergeCell ref="C40:H40"/>
    <mergeCell ref="C35:H35"/>
    <mergeCell ref="D42:H42"/>
    <mergeCell ref="J42:L42"/>
    <mergeCell ref="D43:H43"/>
    <mergeCell ref="C44:H44"/>
    <mergeCell ref="D45:H45"/>
    <mergeCell ref="J45:L45"/>
    <mergeCell ref="C60:H60"/>
    <mergeCell ref="D46:H46"/>
    <mergeCell ref="C47:H47"/>
    <mergeCell ref="D48:H48"/>
    <mergeCell ref="J48:L48"/>
    <mergeCell ref="D49:H49"/>
    <mergeCell ref="C52:H52"/>
    <mergeCell ref="C53:H53"/>
    <mergeCell ref="C54:H54"/>
    <mergeCell ref="C57:H57"/>
    <mergeCell ref="C58:H58"/>
    <mergeCell ref="C59:H59"/>
    <mergeCell ref="I57:N57"/>
    <mergeCell ref="C87:H87"/>
    <mergeCell ref="C88:H88"/>
    <mergeCell ref="C89:H89"/>
    <mergeCell ref="L89:M91"/>
    <mergeCell ref="C85:H85"/>
    <mergeCell ref="C86:H86"/>
    <mergeCell ref="C63:H63"/>
    <mergeCell ref="C81:H81"/>
    <mergeCell ref="C73:H73"/>
    <mergeCell ref="C74:H74"/>
    <mergeCell ref="C75:H75"/>
    <mergeCell ref="C76:H76"/>
    <mergeCell ref="C77:H77"/>
    <mergeCell ref="C80:H80"/>
    <mergeCell ref="C64:H64"/>
    <mergeCell ref="C65:H65"/>
    <mergeCell ref="C66:H66"/>
    <mergeCell ref="C69:H69"/>
    <mergeCell ref="C70:H70"/>
  </mergeCells>
  <conditionalFormatting sqref="C35:H35">
    <cfRule type="expression" dxfId="29" priority="3">
      <formula>$L$34="Ja"</formula>
    </cfRule>
  </conditionalFormatting>
  <conditionalFormatting sqref="L35:M35">
    <cfRule type="expression" dxfId="28" priority="2">
      <formula>$L$34="Ja"</formula>
    </cfRule>
  </conditionalFormatting>
  <conditionalFormatting sqref="M35">
    <cfRule type="expression" dxfId="27" priority="1">
      <formula>$L$34="Ja"</formula>
    </cfRule>
  </conditionalFormatting>
  <dataValidations count="2">
    <dataValidation type="whole" allowBlank="1" showInputMessage="1" showErrorMessage="1" sqref="L63" xr:uid="{DEF67499-4724-4A9E-83BC-21FD499127CB}">
      <formula1>0</formula1>
      <formula2>10000</formula2>
    </dataValidation>
    <dataValidation type="list" allowBlank="1" showInputMessage="1" showErrorMessage="1" sqref="L21 L24:L27 L32:L35 L39:L41 L43:L44 L46:L47 L49 L52:L54 L85:L88 L64:L66 L69:L70 L73:L77 L80:L81 L58:L60" xr:uid="{44588F48-C18A-46C3-BF74-D0D7BEFF5A96}">
      <formula1>Ja_Nein_nicht_relevant</formula1>
    </dataValidation>
  </dataValidations>
  <pageMargins left="0.23622047244094491" right="0.23622047244094491" top="0.78740157480314965" bottom="0.78740157480314965" header="0.31496062992125984" footer="0.31496062992125984"/>
  <pageSetup paperSize="9" scale="44" orientation="portrait" r:id="rId1"/>
  <headerFooter>
    <oddFooter>&amp;L&amp;9Version 01/2025&amp;R&amp;9&amp;P von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237CF-2620-4F19-B07C-0679AFBF4B85}">
  <sheetPr codeName="Tabelle6"/>
  <dimension ref="A1:P117"/>
  <sheetViews>
    <sheetView zoomScaleNormal="100" zoomScaleSheetLayoutView="80" workbookViewId="0">
      <selection activeCell="I7" sqref="I7:M7"/>
    </sheetView>
  </sheetViews>
  <sheetFormatPr baseColWidth="10" defaultColWidth="11.453125" defaultRowHeight="15" customHeight="1" zeroHeight="1" x14ac:dyDescent="0.35"/>
  <cols>
    <col min="1" max="1" width="3.1796875" style="59" customWidth="1"/>
    <col min="2" max="2" width="2.453125" style="59" customWidth="1"/>
    <col min="3" max="3" width="4.453125" style="59" customWidth="1"/>
    <col min="4" max="4" width="27.54296875" style="59" customWidth="1"/>
    <col min="5" max="5" width="27.453125" style="59" customWidth="1"/>
    <col min="6" max="6" width="24.54296875" style="59" customWidth="1"/>
    <col min="7" max="7" width="19.453125" style="59" customWidth="1"/>
    <col min="8" max="8" width="20.453125" style="59" customWidth="1"/>
    <col min="9" max="9" width="15.453125" style="59" customWidth="1"/>
    <col min="10" max="10" width="18.453125" style="59" customWidth="1"/>
    <col min="11" max="11" width="21" style="59" bestFit="1" customWidth="1"/>
    <col min="12" max="12" width="23.54296875" style="59" customWidth="1"/>
    <col min="13" max="13" width="25.54296875" style="59" customWidth="1"/>
    <col min="14" max="14" width="5.54296875" style="59" customWidth="1"/>
    <col min="15" max="15" width="11.453125" style="59" hidden="1" customWidth="1"/>
    <col min="16" max="16" width="8.1796875" style="59" hidden="1" customWidth="1"/>
    <col min="17" max="16384" width="11.453125" style="59"/>
  </cols>
  <sheetData>
    <row r="1" spans="1:16" ht="4.5" customHeight="1" x14ac:dyDescent="0.35">
      <c r="A1" s="97">
        <v>1</v>
      </c>
    </row>
    <row r="2" spans="1:16" ht="24.75" customHeight="1" x14ac:dyDescent="0.35">
      <c r="C2" s="83"/>
      <c r="D2" s="95"/>
      <c r="E2" s="95"/>
      <c r="F2" s="95"/>
      <c r="G2" s="95"/>
      <c r="H2" s="95"/>
      <c r="I2" s="95"/>
      <c r="J2" s="95"/>
      <c r="K2" s="95"/>
      <c r="L2" s="95"/>
      <c r="M2" s="83"/>
      <c r="N2" s="83"/>
      <c r="O2" s="83"/>
      <c r="P2" s="83"/>
    </row>
    <row r="3" spans="1:16" ht="5.25" customHeight="1" x14ac:dyDescent="0.35"/>
    <row r="4" spans="1:16" ht="30.75" customHeight="1" x14ac:dyDescent="0.6">
      <c r="C4" s="31" t="s">
        <v>208</v>
      </c>
      <c r="F4" s="31"/>
      <c r="K4" s="105" t="str">
        <f>HYPERLINK("#'Übersicht Vergabe'!A1","zurück zur Übersicht")</f>
        <v>zurück zur Übersicht</v>
      </c>
    </row>
    <row r="5" spans="1:16" ht="14.5" x14ac:dyDescent="0.35"/>
    <row r="6" spans="1:16" ht="14.5" x14ac:dyDescent="0.35">
      <c r="C6" s="18" t="s">
        <v>42</v>
      </c>
      <c r="D6" s="19"/>
      <c r="E6" s="19"/>
      <c r="F6" s="19"/>
      <c r="G6" s="19"/>
      <c r="H6" s="19"/>
      <c r="I6" s="19"/>
      <c r="J6" s="19"/>
      <c r="K6" s="19"/>
      <c r="L6" s="19"/>
      <c r="M6" s="62"/>
    </row>
    <row r="7" spans="1:16" ht="25.5" customHeight="1" x14ac:dyDescent="0.35">
      <c r="C7" s="158" t="s">
        <v>186</v>
      </c>
      <c r="D7" s="186"/>
      <c r="E7" s="186"/>
      <c r="F7" s="186"/>
      <c r="G7" s="186"/>
      <c r="H7" s="186"/>
      <c r="I7" s="222"/>
      <c r="J7" s="223"/>
      <c r="K7" s="223"/>
      <c r="L7" s="223"/>
      <c r="M7" s="224"/>
    </row>
    <row r="8" spans="1:16" ht="14.5" x14ac:dyDescent="0.35">
      <c r="C8" s="34" t="s">
        <v>171</v>
      </c>
    </row>
    <row r="9" spans="1:16" ht="14.5" hidden="1" x14ac:dyDescent="0.35">
      <c r="C9" s="228" t="s">
        <v>184</v>
      </c>
      <c r="D9" s="197"/>
      <c r="E9" s="197"/>
      <c r="F9" s="197"/>
      <c r="G9" s="197"/>
      <c r="H9" s="198"/>
      <c r="I9" s="229">
        <f>'Übersicht Vergabe'!E16</f>
        <v>0</v>
      </c>
      <c r="J9" s="230"/>
      <c r="K9" s="230"/>
      <c r="L9" s="230"/>
      <c r="M9" s="230"/>
    </row>
    <row r="10" spans="1:16" ht="25.5" customHeight="1" x14ac:dyDescent="0.35">
      <c r="C10" s="228" t="s">
        <v>183</v>
      </c>
      <c r="D10" s="197"/>
      <c r="E10" s="197"/>
      <c r="F10" s="197"/>
      <c r="G10" s="197"/>
      <c r="H10" s="198"/>
      <c r="I10" s="226" t="s">
        <v>67</v>
      </c>
      <c r="J10" s="227"/>
      <c r="K10" s="227"/>
      <c r="L10" s="227"/>
      <c r="M10" s="227"/>
    </row>
    <row r="11" spans="1:16" ht="10.5" customHeight="1" x14ac:dyDescent="0.35"/>
    <row r="12" spans="1:16" ht="14.5" x14ac:dyDescent="0.35">
      <c r="C12" s="18" t="s">
        <v>43</v>
      </c>
      <c r="D12" s="19"/>
      <c r="E12" s="19"/>
      <c r="F12" s="19"/>
      <c r="G12" s="19"/>
      <c r="H12" s="19"/>
      <c r="I12" s="19"/>
      <c r="J12" s="19"/>
      <c r="K12" s="19"/>
      <c r="L12" s="19"/>
      <c r="M12" s="107" t="s">
        <v>181</v>
      </c>
      <c r="N12" s="97"/>
    </row>
    <row r="13" spans="1:16" ht="33.75" customHeight="1" x14ac:dyDescent="0.35">
      <c r="C13" s="32"/>
      <c r="G13" s="200" t="s">
        <v>48</v>
      </c>
      <c r="H13" s="200"/>
      <c r="I13" s="200" t="s">
        <v>49</v>
      </c>
      <c r="J13" s="201"/>
      <c r="K13" s="200" t="s">
        <v>50</v>
      </c>
      <c r="L13" s="201"/>
      <c r="M13" s="111"/>
    </row>
    <row r="14" spans="1:16" ht="14.5" x14ac:dyDescent="0.35">
      <c r="C14" s="158" t="s">
        <v>223</v>
      </c>
      <c r="D14" s="186"/>
      <c r="E14" s="186"/>
      <c r="F14" s="187"/>
      <c r="G14" s="220"/>
      <c r="H14" s="220"/>
      <c r="I14" s="220"/>
      <c r="J14" s="220"/>
      <c r="K14" s="190" t="str">
        <f>IFERROR(HLOOKUP('Allgemeine Angaben'!K21,Datengrundlage!$E$22:$N$26,2,0),"")</f>
        <v/>
      </c>
      <c r="L14" s="221"/>
      <c r="M14" s="109"/>
      <c r="N14" s="98"/>
    </row>
    <row r="15" spans="1:16" ht="14.5" x14ac:dyDescent="0.35">
      <c r="C15" s="158" t="s">
        <v>235</v>
      </c>
      <c r="D15" s="186"/>
      <c r="E15" s="186"/>
      <c r="F15" s="187"/>
      <c r="G15" s="220"/>
      <c r="H15" s="220"/>
      <c r="I15" s="220"/>
      <c r="J15" s="220"/>
      <c r="K15" s="190" t="str">
        <f>IFERROR(IF('Allgemeine Angaben'!$H$11=Datengrundlage!$B$7,HLOOKUP('Allgemeine Angaben'!K21,Datengrundlage!$E$22:$N$26,3,0),HLOOKUP('Allgemeine Angaben'!K21,Datengrundlage!$E$22:$N$26,3,0)),"")</f>
        <v/>
      </c>
      <c r="L15" s="221"/>
      <c r="M15" s="109"/>
      <c r="N15" s="98"/>
    </row>
    <row r="16" spans="1:16" ht="14.5" x14ac:dyDescent="0.35">
      <c r="C16" s="158" t="s">
        <v>46</v>
      </c>
      <c r="D16" s="186"/>
      <c r="E16" s="186"/>
      <c r="F16" s="187"/>
      <c r="G16" s="220"/>
      <c r="H16" s="220"/>
      <c r="I16" s="220"/>
      <c r="J16" s="220"/>
      <c r="K16" s="190" t="str">
        <f>IFERROR(IF('Allgemeine Angaben'!$H$11=Datengrundlage!$B$7,HLOOKUP('Allgemeine Angaben'!K21,Datengrundlage!$E$22:$N$26,4,0),HLOOKUP('Allgemeine Angaben'!K21,Datengrundlage!$E$22:$N$26,4,0)),"")</f>
        <v/>
      </c>
      <c r="L16" s="221"/>
      <c r="M16" s="109"/>
      <c r="N16" s="98"/>
    </row>
    <row r="17" spans="3:14" ht="14.5" x14ac:dyDescent="0.35">
      <c r="C17" s="158" t="s">
        <v>47</v>
      </c>
      <c r="D17" s="186"/>
      <c r="E17" s="186"/>
      <c r="F17" s="187"/>
      <c r="G17" s="220"/>
      <c r="H17" s="220"/>
      <c r="I17" s="220"/>
      <c r="J17" s="220"/>
      <c r="K17" s="190" t="str">
        <f>IFERROR(IF('Allgemeine Angaben'!$H$11=Datengrundlage!$B$7,HLOOKUP('Allgemeine Angaben'!K21,Datengrundlage!$E$22:$N$26,5,0),HLOOKUP('Allgemeine Angaben'!K21,Datengrundlage!$E$22:$N$26,5,0)),"")</f>
        <v/>
      </c>
      <c r="L17" s="221"/>
      <c r="M17" s="109"/>
      <c r="N17" s="98"/>
    </row>
    <row r="18" spans="3:14" ht="14.5" x14ac:dyDescent="0.35">
      <c r="M18" s="110"/>
    </row>
    <row r="19" spans="3:14" ht="14.5" x14ac:dyDescent="0.35">
      <c r="C19" s="18" t="s">
        <v>52</v>
      </c>
      <c r="D19" s="19"/>
      <c r="E19" s="19"/>
      <c r="F19" s="19"/>
      <c r="G19" s="19"/>
      <c r="H19" s="19"/>
      <c r="I19" s="19"/>
      <c r="J19" s="19"/>
      <c r="K19" s="19"/>
      <c r="L19" s="19"/>
      <c r="M19" s="107" t="s">
        <v>181</v>
      </c>
    </row>
    <row r="20" spans="3:14" ht="18" customHeight="1" x14ac:dyDescent="0.35">
      <c r="C20" s="34" t="s">
        <v>59</v>
      </c>
      <c r="D20" s="35"/>
      <c r="E20" s="35"/>
      <c r="F20" s="35"/>
      <c r="G20" s="35"/>
      <c r="H20" s="35"/>
      <c r="I20" s="36"/>
      <c r="J20" s="36"/>
      <c r="K20" s="36"/>
      <c r="L20" s="36"/>
      <c r="M20" s="111"/>
    </row>
    <row r="21" spans="3:14" ht="14.5" x14ac:dyDescent="0.35">
      <c r="C21" s="199" t="s">
        <v>61</v>
      </c>
      <c r="D21" s="194"/>
      <c r="E21" s="194"/>
      <c r="F21" s="194"/>
      <c r="G21" s="194"/>
      <c r="H21" s="195"/>
      <c r="J21" s="37"/>
      <c r="K21" s="37"/>
      <c r="L21" s="116"/>
      <c r="M21" s="109"/>
      <c r="N21" s="98"/>
    </row>
    <row r="22" spans="3:14" ht="10.5" customHeight="1" x14ac:dyDescent="0.35">
      <c r="C22" s="39"/>
      <c r="D22" s="37"/>
      <c r="E22" s="37"/>
      <c r="F22" s="37"/>
      <c r="G22" s="37"/>
      <c r="H22" s="37"/>
      <c r="J22" s="37"/>
      <c r="K22" s="37"/>
      <c r="L22" s="110"/>
      <c r="M22" s="37"/>
    </row>
    <row r="23" spans="3:14" ht="18" customHeight="1" x14ac:dyDescent="0.35">
      <c r="C23" s="34" t="s">
        <v>88</v>
      </c>
      <c r="D23" s="35"/>
      <c r="E23" s="35"/>
      <c r="F23" s="35"/>
      <c r="G23" s="35"/>
      <c r="H23" s="35"/>
      <c r="I23" s="36"/>
      <c r="J23" s="36"/>
      <c r="K23" s="36"/>
      <c r="L23" s="114"/>
      <c r="M23" s="37"/>
    </row>
    <row r="24" spans="3:14" ht="14.5" x14ac:dyDescent="0.35">
      <c r="C24" s="196" t="s">
        <v>62</v>
      </c>
      <c r="D24" s="205"/>
      <c r="E24" s="205"/>
      <c r="F24" s="205"/>
      <c r="G24" s="205"/>
      <c r="H24" s="206"/>
      <c r="J24" s="37"/>
      <c r="K24" s="37"/>
      <c r="L24" s="116"/>
      <c r="M24" s="109"/>
      <c r="N24" s="98"/>
    </row>
    <row r="25" spans="3:14" ht="14.5" x14ac:dyDescent="0.35">
      <c r="C25" s="196" t="s">
        <v>63</v>
      </c>
      <c r="D25" s="205"/>
      <c r="E25" s="205"/>
      <c r="F25" s="205"/>
      <c r="G25" s="205"/>
      <c r="H25" s="206"/>
      <c r="J25" s="37"/>
      <c r="K25" s="37"/>
      <c r="L25" s="116"/>
      <c r="M25" s="109"/>
      <c r="N25" s="98"/>
    </row>
    <row r="26" spans="3:14" ht="14.5" x14ac:dyDescent="0.35">
      <c r="C26" s="196" t="str">
        <f>IF('Allgemeine Angaben'!$K$19=2018,"Weicht die Berechnung der Kostenschätzung von den §§12-18 BVergG 2018 ab?","Weicht die Berechnung der Kostenschätzung von den §§12-17 BVergG 2006 ab?")</f>
        <v>Weicht die Berechnung der Kostenschätzung von den §§12-17 BVergG 2006 ab?</v>
      </c>
      <c r="D26" s="205"/>
      <c r="E26" s="205"/>
      <c r="F26" s="205"/>
      <c r="G26" s="205"/>
      <c r="H26" s="206"/>
      <c r="J26" s="37"/>
      <c r="K26" s="37"/>
      <c r="L26" s="116"/>
      <c r="M26" s="109"/>
      <c r="N26" s="98"/>
    </row>
    <row r="27" spans="3:14" ht="14.5" x14ac:dyDescent="0.35">
      <c r="C27" s="196" t="str">
        <f>IF('Allgemeine Angaben'!$K$19=2018,"Wurden durch eine unrichtige Kostenschätzung Schwellenwerte unter- oder überschritten? (§12 BVergG 2018)","Wurden durch eine unrichtige Kostenschätzung Schwellenwerte unter- oder überschritten? (§12 BVergG 2006)")</f>
        <v>Wurden durch eine unrichtige Kostenschätzung Schwellenwerte unter- oder überschritten? (§12 BVergG 2006)</v>
      </c>
      <c r="D27" s="205"/>
      <c r="E27" s="205"/>
      <c r="F27" s="205"/>
      <c r="G27" s="205"/>
      <c r="H27" s="206"/>
      <c r="J27" s="99"/>
      <c r="K27" s="37"/>
      <c r="L27" s="116"/>
      <c r="M27" s="109"/>
      <c r="N27" s="98"/>
    </row>
    <row r="28" spans="3:14" ht="10.5" customHeight="1" x14ac:dyDescent="0.35">
      <c r="C28" s="39"/>
      <c r="D28" s="37"/>
      <c r="E28" s="37"/>
      <c r="F28" s="37"/>
      <c r="G28" s="37"/>
      <c r="H28" s="37"/>
      <c r="J28" s="37"/>
      <c r="K28" s="37"/>
      <c r="L28" s="110"/>
      <c r="M28" s="37"/>
    </row>
    <row r="29" spans="3:14" ht="10.5" customHeight="1" x14ac:dyDescent="0.35">
      <c r="C29" s="43"/>
      <c r="K29" s="37"/>
      <c r="L29" s="37"/>
      <c r="M29" s="37"/>
    </row>
    <row r="30" spans="3:14" ht="14.5" x14ac:dyDescent="0.35">
      <c r="C30" s="18" t="s">
        <v>53</v>
      </c>
      <c r="D30" s="19"/>
      <c r="E30" s="19"/>
      <c r="F30" s="19"/>
      <c r="G30" s="19"/>
      <c r="H30" s="19"/>
      <c r="I30" s="19"/>
      <c r="J30" s="19"/>
      <c r="K30" s="19"/>
      <c r="L30" s="19"/>
      <c r="M30" s="107" t="s">
        <v>181</v>
      </c>
    </row>
    <row r="31" spans="3:14" ht="18" customHeight="1" x14ac:dyDescent="0.35">
      <c r="C31" s="34" t="s">
        <v>89</v>
      </c>
      <c r="D31" s="100"/>
      <c r="E31" s="100"/>
      <c r="F31" s="100"/>
      <c r="G31" s="100"/>
      <c r="H31" s="100"/>
      <c r="I31" s="43"/>
      <c r="J31" s="43"/>
      <c r="K31" s="43"/>
      <c r="L31" s="115"/>
      <c r="M31" s="37"/>
    </row>
    <row r="32" spans="3:14" ht="14.25" customHeight="1" x14ac:dyDescent="0.35">
      <c r="C32" s="196" t="s">
        <v>64</v>
      </c>
      <c r="D32" s="205"/>
      <c r="E32" s="205"/>
      <c r="F32" s="205"/>
      <c r="G32" s="205"/>
      <c r="H32" s="206"/>
      <c r="I32" s="37"/>
      <c r="J32" s="37"/>
      <c r="K32" s="37"/>
      <c r="L32" s="116"/>
      <c r="M32" s="109"/>
    </row>
    <row r="33" spans="3:13" ht="14.5" x14ac:dyDescent="0.35">
      <c r="C33" s="196" t="s">
        <v>245</v>
      </c>
      <c r="D33" s="205"/>
      <c r="E33" s="205"/>
      <c r="F33" s="205"/>
      <c r="G33" s="205"/>
      <c r="H33" s="206"/>
      <c r="I33" s="37"/>
      <c r="J33" s="37"/>
      <c r="K33" s="37"/>
      <c r="L33" s="116"/>
      <c r="M33" s="109"/>
    </row>
    <row r="34" spans="3:13" ht="14.5" x14ac:dyDescent="0.35">
      <c r="C34" s="196" t="s">
        <v>60</v>
      </c>
      <c r="D34" s="205"/>
      <c r="E34" s="205"/>
      <c r="F34" s="205"/>
      <c r="G34" s="205"/>
      <c r="H34" s="206"/>
      <c r="I34" s="37"/>
      <c r="J34" s="37"/>
      <c r="K34" s="37"/>
      <c r="L34" s="116"/>
      <c r="M34" s="109"/>
    </row>
    <row r="35" spans="3:13" ht="15" customHeight="1" x14ac:dyDescent="0.35">
      <c r="C35" s="218" t="str">
        <f>IF(L34="Ja","Wenn ja, wurde die Friständerung in geeigneter Form durchgeführt?","")</f>
        <v/>
      </c>
      <c r="D35" s="219"/>
      <c r="E35" s="219"/>
      <c r="F35" s="219"/>
      <c r="G35" s="219"/>
      <c r="H35" s="219"/>
      <c r="I35" s="37"/>
      <c r="J35" s="37"/>
      <c r="K35" s="37"/>
      <c r="L35" s="33"/>
      <c r="M35" s="110"/>
    </row>
    <row r="36" spans="3:13" ht="10.5" customHeight="1" x14ac:dyDescent="0.35">
      <c r="L36" s="37"/>
      <c r="M36" s="37"/>
    </row>
    <row r="37" spans="3:13" ht="14.5" x14ac:dyDescent="0.35">
      <c r="C37" s="18" t="s">
        <v>54</v>
      </c>
      <c r="D37" s="19"/>
      <c r="E37" s="19"/>
      <c r="F37" s="19"/>
      <c r="G37" s="19"/>
      <c r="H37" s="19"/>
      <c r="I37" s="19"/>
      <c r="J37" s="19"/>
      <c r="K37" s="19"/>
      <c r="L37" s="19"/>
      <c r="M37" s="107" t="s">
        <v>181</v>
      </c>
    </row>
    <row r="38" spans="3:13" ht="18" customHeight="1" x14ac:dyDescent="0.35">
      <c r="C38" s="34" t="s">
        <v>87</v>
      </c>
      <c r="D38" s="100"/>
      <c r="E38" s="100"/>
      <c r="F38" s="100"/>
      <c r="G38" s="100"/>
      <c r="H38" s="100"/>
      <c r="I38" s="101"/>
      <c r="J38" s="101"/>
      <c r="K38" s="101"/>
      <c r="L38" s="101"/>
      <c r="M38" s="111"/>
    </row>
    <row r="39" spans="3:13" ht="14.5" x14ac:dyDescent="0.35">
      <c r="C39" s="196" t="s">
        <v>79</v>
      </c>
      <c r="D39" s="205"/>
      <c r="E39" s="205"/>
      <c r="F39" s="205"/>
      <c r="G39" s="205"/>
      <c r="H39" s="206"/>
      <c r="L39" s="116"/>
      <c r="M39" s="109"/>
    </row>
    <row r="40" spans="3:13" ht="14.5" x14ac:dyDescent="0.35">
      <c r="C40" s="196" t="s">
        <v>80</v>
      </c>
      <c r="D40" s="205"/>
      <c r="E40" s="205"/>
      <c r="F40" s="205"/>
      <c r="G40" s="205"/>
      <c r="H40" s="206"/>
      <c r="L40" s="116"/>
      <c r="M40" s="109"/>
    </row>
    <row r="41" spans="3:13" ht="14.5" x14ac:dyDescent="0.35">
      <c r="C41" s="196" t="s">
        <v>225</v>
      </c>
      <c r="D41" s="205"/>
      <c r="E41" s="205"/>
      <c r="F41" s="205"/>
      <c r="G41" s="205"/>
      <c r="H41" s="206"/>
      <c r="L41" s="116"/>
      <c r="M41" s="109"/>
    </row>
    <row r="42" spans="3:13" ht="42" customHeight="1" x14ac:dyDescent="0.35">
      <c r="D42" s="196" t="s">
        <v>81</v>
      </c>
      <c r="E42" s="205"/>
      <c r="F42" s="205"/>
      <c r="G42" s="205"/>
      <c r="H42" s="206"/>
      <c r="I42" s="37"/>
      <c r="J42" s="216"/>
      <c r="K42" s="217"/>
      <c r="L42" s="217"/>
      <c r="M42" s="109"/>
    </row>
    <row r="43" spans="3:13" ht="14.5" x14ac:dyDescent="0.35">
      <c r="D43" s="196" t="s">
        <v>82</v>
      </c>
      <c r="E43" s="205"/>
      <c r="F43" s="205"/>
      <c r="G43" s="205"/>
      <c r="H43" s="206"/>
      <c r="L43" s="116"/>
      <c r="M43" s="109"/>
    </row>
    <row r="44" spans="3:13" ht="14.5" x14ac:dyDescent="0.35">
      <c r="C44" s="196" t="s">
        <v>226</v>
      </c>
      <c r="D44" s="205"/>
      <c r="E44" s="205"/>
      <c r="F44" s="205"/>
      <c r="G44" s="205"/>
      <c r="H44" s="206"/>
      <c r="L44" s="116"/>
      <c r="M44" s="109"/>
    </row>
    <row r="45" spans="3:13" ht="42" customHeight="1" x14ac:dyDescent="0.35">
      <c r="D45" s="196" t="s">
        <v>81</v>
      </c>
      <c r="E45" s="205"/>
      <c r="F45" s="205"/>
      <c r="G45" s="205"/>
      <c r="H45" s="206"/>
      <c r="J45" s="216"/>
      <c r="K45" s="217"/>
      <c r="L45" s="217"/>
      <c r="M45" s="109"/>
    </row>
    <row r="46" spans="3:13" ht="14.5" x14ac:dyDescent="0.35">
      <c r="D46" s="196" t="s">
        <v>83</v>
      </c>
      <c r="E46" s="205"/>
      <c r="F46" s="205"/>
      <c r="G46" s="205"/>
      <c r="H46" s="206"/>
      <c r="L46" s="116"/>
      <c r="M46" s="109"/>
    </row>
    <row r="47" spans="3:13" ht="14.5" x14ac:dyDescent="0.35">
      <c r="C47" s="196" t="s">
        <v>227</v>
      </c>
      <c r="D47" s="205"/>
      <c r="E47" s="205"/>
      <c r="F47" s="205"/>
      <c r="G47" s="205"/>
      <c r="H47" s="206"/>
      <c r="L47" s="116"/>
      <c r="M47" s="109"/>
    </row>
    <row r="48" spans="3:13" ht="42" customHeight="1" x14ac:dyDescent="0.35">
      <c r="D48" s="196" t="s">
        <v>81</v>
      </c>
      <c r="E48" s="205"/>
      <c r="F48" s="205"/>
      <c r="G48" s="205"/>
      <c r="H48" s="206"/>
      <c r="J48" s="216"/>
      <c r="K48" s="217"/>
      <c r="L48" s="217"/>
      <c r="M48" s="109"/>
    </row>
    <row r="49" spans="3:15" ht="14.5" x14ac:dyDescent="0.35">
      <c r="D49" s="196" t="s">
        <v>84</v>
      </c>
      <c r="E49" s="205"/>
      <c r="F49" s="205"/>
      <c r="G49" s="205"/>
      <c r="H49" s="206"/>
      <c r="L49" s="116"/>
      <c r="M49" s="109"/>
    </row>
    <row r="50" spans="3:15" ht="10.5" customHeight="1" x14ac:dyDescent="0.35">
      <c r="L50" s="110"/>
      <c r="M50" s="37"/>
    </row>
    <row r="51" spans="3:15" ht="14.5" x14ac:dyDescent="0.35">
      <c r="C51" s="34" t="s">
        <v>90</v>
      </c>
      <c r="D51" s="100"/>
      <c r="E51" s="100"/>
      <c r="F51" s="100"/>
      <c r="G51" s="100"/>
      <c r="H51" s="100"/>
      <c r="I51" s="101"/>
      <c r="J51" s="101"/>
      <c r="K51" s="101"/>
      <c r="L51" s="112"/>
      <c r="M51" s="37"/>
    </row>
    <row r="52" spans="3:15" ht="14.5" x14ac:dyDescent="0.35">
      <c r="C52" s="196" t="s">
        <v>85</v>
      </c>
      <c r="D52" s="205"/>
      <c r="E52" s="205"/>
      <c r="F52" s="205"/>
      <c r="G52" s="205"/>
      <c r="H52" s="206"/>
      <c r="L52" s="116"/>
      <c r="M52" s="109"/>
    </row>
    <row r="53" spans="3:15" ht="14.5" x14ac:dyDescent="0.35">
      <c r="C53" s="196" t="s">
        <v>219</v>
      </c>
      <c r="D53" s="205"/>
      <c r="E53" s="205"/>
      <c r="F53" s="205"/>
      <c r="G53" s="205"/>
      <c r="H53" s="206"/>
      <c r="L53" s="116"/>
      <c r="M53" s="109"/>
    </row>
    <row r="54" spans="3:15" ht="14.5" x14ac:dyDescent="0.35">
      <c r="C54" s="196" t="s">
        <v>86</v>
      </c>
      <c r="D54" s="205"/>
      <c r="E54" s="205"/>
      <c r="F54" s="205"/>
      <c r="G54" s="205"/>
      <c r="H54" s="206"/>
      <c r="L54" s="116"/>
      <c r="M54" s="109"/>
    </row>
    <row r="55" spans="3:15" ht="9" customHeight="1" x14ac:dyDescent="0.35">
      <c r="L55" s="110"/>
      <c r="M55" s="37"/>
    </row>
    <row r="56" spans="3:15" ht="14.5" x14ac:dyDescent="0.35">
      <c r="C56" s="34" t="s">
        <v>91</v>
      </c>
      <c r="D56" s="100"/>
      <c r="E56" s="100"/>
      <c r="F56" s="100"/>
      <c r="G56" s="100"/>
      <c r="H56" s="100"/>
      <c r="I56" s="101"/>
      <c r="J56" s="101"/>
      <c r="K56" s="101"/>
      <c r="L56" s="112"/>
      <c r="M56" s="37"/>
    </row>
    <row r="57" spans="3:15" ht="14.5" x14ac:dyDescent="0.35">
      <c r="C57" s="196" t="str">
        <f>IF('Allgemeine Angaben'!$K$19=2018,"Wurden die Auswahlkriterien nach den Regeln des BVergG 2018 bekanntgegeben?","Wurden die Auswahlkriterien nach den Regeln des BVergG 2006 bekanntgegeben?")</f>
        <v>Wurden die Auswahlkriterien nach den Regeln des BVergG 2006 bekanntgegeben?</v>
      </c>
      <c r="D57" s="205"/>
      <c r="E57" s="205"/>
      <c r="F57" s="205"/>
      <c r="G57" s="205"/>
      <c r="H57" s="206"/>
      <c r="L57" s="116"/>
      <c r="M57" s="109"/>
    </row>
    <row r="58" spans="3:15" ht="14.5" x14ac:dyDescent="0.35">
      <c r="C58" s="196" t="s">
        <v>92</v>
      </c>
      <c r="D58" s="205"/>
      <c r="E58" s="205"/>
      <c r="F58" s="205"/>
      <c r="G58" s="205"/>
      <c r="H58" s="206"/>
      <c r="L58" s="116"/>
      <c r="M58" s="109"/>
    </row>
    <row r="59" spans="3:15" ht="14.5" x14ac:dyDescent="0.35">
      <c r="C59" s="196" t="s">
        <v>228</v>
      </c>
      <c r="D59" s="205"/>
      <c r="E59" s="205"/>
      <c r="F59" s="205"/>
      <c r="G59" s="205"/>
      <c r="H59" s="206"/>
      <c r="L59" s="116"/>
      <c r="M59" s="109"/>
    </row>
    <row r="60" spans="3:15" ht="14.5" x14ac:dyDescent="0.35">
      <c r="C60" s="196" t="s">
        <v>93</v>
      </c>
      <c r="D60" s="205"/>
      <c r="E60" s="205"/>
      <c r="F60" s="205"/>
      <c r="G60" s="205"/>
      <c r="H60" s="206"/>
      <c r="L60" s="116"/>
      <c r="M60" s="109"/>
    </row>
    <row r="61" spans="3:15" ht="10.5" customHeight="1" x14ac:dyDescent="0.35">
      <c r="L61" s="110"/>
      <c r="M61" s="37"/>
    </row>
    <row r="62" spans="3:15" ht="14.5" x14ac:dyDescent="0.35">
      <c r="C62" s="34" t="s">
        <v>237</v>
      </c>
      <c r="D62" s="100"/>
      <c r="E62" s="100"/>
      <c r="F62" s="100"/>
      <c r="G62" s="100"/>
      <c r="H62" s="100"/>
      <c r="I62" s="101"/>
      <c r="J62" s="101"/>
      <c r="K62" s="101"/>
      <c r="L62" s="112"/>
      <c r="M62" s="37"/>
    </row>
    <row r="63" spans="3:15" ht="14.5" x14ac:dyDescent="0.35">
      <c r="C63" s="196" t="s">
        <v>95</v>
      </c>
      <c r="D63" s="205"/>
      <c r="E63" s="205"/>
      <c r="F63" s="205"/>
      <c r="G63" s="205"/>
      <c r="H63" s="206"/>
      <c r="L63" s="116"/>
      <c r="M63" s="109"/>
      <c r="N63" s="102"/>
      <c r="O63" s="103"/>
    </row>
    <row r="64" spans="3:15" ht="30.75" customHeight="1" x14ac:dyDescent="0.35">
      <c r="C64" s="207" t="str">
        <f>IF('Allgemeine Angaben'!$K$19=2018,"Hat die Angebotsöffnung entsprechend der Regelungen des BVergG 2018 stattgefunden? (nicht zwingend vorzunehmen: vgl. §133 Abs. 4 BVergG 2018)","Hat die Angebotsöffnung entsprechend der Regelungen des BVergG 2006 stattgefunden? (nicht zwingend vorzunehmen: vgl. §§118 und 121 Abs. 4 BVergG 2006)")</f>
        <v>Hat die Angebotsöffnung entsprechend der Regelungen des BVergG 2006 stattgefunden? (nicht zwingend vorzunehmen: vgl. §§118 und 121 Abs. 4 BVergG 2006)</v>
      </c>
      <c r="D64" s="208"/>
      <c r="E64" s="208"/>
      <c r="F64" s="208"/>
      <c r="G64" s="208"/>
      <c r="H64" s="209"/>
      <c r="L64" s="116"/>
      <c r="M64" s="109"/>
    </row>
    <row r="65" spans="3:13" ht="14.25" customHeight="1" x14ac:dyDescent="0.35">
      <c r="C65" s="207" t="str">
        <f>IF('Allgemeine Angaben'!$K$19=2018,"Wurden alle Entscheidungen entsprechend dem BVergG 2018 durchgeführt und dokumentiert (bspw. Ausschluss von Bietern und Bieterinnen?)","Wurden alle Entscheidungen entsprechend dem BVergG 2006 durchgeführt und dokumentiert (bspw. Ausschluss von Bietern und Bieterinnen?)")</f>
        <v>Wurden alle Entscheidungen entsprechend dem BVergG 2006 durchgeführt und dokumentiert (bspw. Ausschluss von Bietern und Bieterinnen?)</v>
      </c>
      <c r="D65" s="208"/>
      <c r="E65" s="208"/>
      <c r="F65" s="208"/>
      <c r="G65" s="208"/>
      <c r="H65" s="209"/>
      <c r="L65" s="116"/>
      <c r="M65" s="109"/>
    </row>
    <row r="66" spans="3:13" ht="15" customHeight="1" x14ac:dyDescent="0.35">
      <c r="C66" s="207" t="s">
        <v>230</v>
      </c>
      <c r="D66" s="208"/>
      <c r="E66" s="208"/>
      <c r="F66" s="208"/>
      <c r="G66" s="208"/>
      <c r="H66" s="209"/>
      <c r="L66" s="116"/>
      <c r="M66" s="109"/>
    </row>
    <row r="67" spans="3:13" ht="10.5" customHeight="1" x14ac:dyDescent="0.35">
      <c r="L67" s="110"/>
      <c r="M67" s="37"/>
    </row>
    <row r="68" spans="3:13" ht="14.5" x14ac:dyDescent="0.35">
      <c r="C68" s="34" t="s">
        <v>96</v>
      </c>
      <c r="D68" s="100"/>
      <c r="E68" s="100"/>
      <c r="F68" s="100"/>
      <c r="G68" s="100"/>
      <c r="H68" s="100"/>
      <c r="I68" s="101"/>
      <c r="J68" s="101"/>
      <c r="K68" s="101"/>
      <c r="L68" s="112"/>
      <c r="M68" s="37"/>
    </row>
    <row r="69" spans="3:13" ht="14.5" x14ac:dyDescent="0.35">
      <c r="C69" s="196" t="s">
        <v>97</v>
      </c>
      <c r="D69" s="205"/>
      <c r="E69" s="205"/>
      <c r="F69" s="205"/>
      <c r="G69" s="205"/>
      <c r="H69" s="206"/>
      <c r="L69" s="116"/>
      <c r="M69" s="109"/>
    </row>
    <row r="70" spans="3:13" ht="14.5" x14ac:dyDescent="0.35">
      <c r="C70" s="196" t="s">
        <v>231</v>
      </c>
      <c r="D70" s="205"/>
      <c r="E70" s="205"/>
      <c r="F70" s="205"/>
      <c r="G70" s="205"/>
      <c r="H70" s="206"/>
      <c r="L70" s="116"/>
      <c r="M70" s="109"/>
    </row>
    <row r="71" spans="3:13" ht="10.5" customHeight="1" x14ac:dyDescent="0.35">
      <c r="L71" s="110"/>
      <c r="M71" s="37"/>
    </row>
    <row r="72" spans="3:13" ht="14.5" x14ac:dyDescent="0.35">
      <c r="C72" s="18" t="s">
        <v>55</v>
      </c>
      <c r="D72" s="19"/>
      <c r="E72" s="19"/>
      <c r="F72" s="19"/>
      <c r="G72" s="19"/>
      <c r="H72" s="19"/>
      <c r="I72" s="19"/>
      <c r="J72" s="19"/>
      <c r="K72" s="19"/>
      <c r="L72" s="19"/>
      <c r="M72" s="107" t="s">
        <v>181</v>
      </c>
    </row>
    <row r="73" spans="3:13" ht="14.5" x14ac:dyDescent="0.35">
      <c r="C73" s="196" t="s">
        <v>98</v>
      </c>
      <c r="D73" s="205"/>
      <c r="E73" s="205"/>
      <c r="F73" s="205"/>
      <c r="G73" s="205"/>
      <c r="H73" s="206"/>
      <c r="L73" s="116"/>
      <c r="M73" s="109"/>
    </row>
    <row r="74" spans="3:13" ht="14.5" x14ac:dyDescent="0.35">
      <c r="C74" s="196" t="s">
        <v>240</v>
      </c>
      <c r="D74" s="205"/>
      <c r="E74" s="205"/>
      <c r="F74" s="205"/>
      <c r="G74" s="205"/>
      <c r="H74" s="206"/>
      <c r="L74" s="116"/>
      <c r="M74" s="109"/>
    </row>
    <row r="75" spans="3:13" ht="14.5" x14ac:dyDescent="0.35">
      <c r="C75" s="196" t="s">
        <v>100</v>
      </c>
      <c r="D75" s="205"/>
      <c r="E75" s="205"/>
      <c r="F75" s="205"/>
      <c r="G75" s="205"/>
      <c r="H75" s="206"/>
      <c r="L75" s="116"/>
      <c r="M75" s="109"/>
    </row>
    <row r="76" spans="3:13" ht="14.5" x14ac:dyDescent="0.35">
      <c r="C76" s="196" t="s">
        <v>101</v>
      </c>
      <c r="D76" s="205"/>
      <c r="E76" s="205"/>
      <c r="F76" s="205"/>
      <c r="G76" s="205"/>
      <c r="H76" s="206"/>
      <c r="L76" s="116"/>
      <c r="M76" s="109"/>
    </row>
    <row r="77" spans="3:13" ht="14.5" x14ac:dyDescent="0.35">
      <c r="C77" s="196" t="s">
        <v>102</v>
      </c>
      <c r="D77" s="205"/>
      <c r="E77" s="205"/>
      <c r="F77" s="205"/>
      <c r="G77" s="205"/>
      <c r="H77" s="206"/>
      <c r="L77" s="116"/>
      <c r="M77" s="109"/>
    </row>
    <row r="78" spans="3:13" ht="10.5" customHeight="1" x14ac:dyDescent="0.35">
      <c r="C78" s="43"/>
      <c r="M78" s="110"/>
    </row>
    <row r="79" spans="3:13" ht="14.5" x14ac:dyDescent="0.35">
      <c r="C79" s="18" t="s">
        <v>56</v>
      </c>
      <c r="D79" s="19"/>
      <c r="E79" s="19"/>
      <c r="F79" s="19"/>
      <c r="G79" s="19"/>
      <c r="H79" s="19"/>
      <c r="I79" s="19"/>
      <c r="J79" s="19"/>
      <c r="K79" s="19"/>
      <c r="L79" s="19"/>
      <c r="M79" s="107" t="s">
        <v>181</v>
      </c>
    </row>
    <row r="80" spans="3:13" ht="14.5" x14ac:dyDescent="0.35">
      <c r="C80" s="196" t="s">
        <v>103</v>
      </c>
      <c r="D80" s="205"/>
      <c r="E80" s="205"/>
      <c r="F80" s="205"/>
      <c r="G80" s="205"/>
      <c r="H80" s="206"/>
      <c r="L80" s="116"/>
      <c r="M80" s="109"/>
    </row>
    <row r="81" spans="3:15" ht="14.5" x14ac:dyDescent="0.35">
      <c r="C81" s="196" t="s">
        <v>104</v>
      </c>
      <c r="D81" s="205"/>
      <c r="E81" s="205"/>
      <c r="F81" s="205"/>
      <c r="G81" s="205"/>
      <c r="H81" s="206"/>
      <c r="L81" s="116"/>
      <c r="M81" s="109"/>
    </row>
    <row r="82" spans="3:15" ht="14.5" x14ac:dyDescent="0.35">
      <c r="C82" s="39"/>
      <c r="D82" s="82"/>
      <c r="E82" s="82"/>
      <c r="F82" s="82"/>
      <c r="G82" s="82"/>
      <c r="H82" s="82"/>
      <c r="J82" s="37"/>
      <c r="K82" s="37"/>
      <c r="L82" s="33"/>
      <c r="M82" s="113"/>
      <c r="O82" s="80"/>
    </row>
    <row r="83" spans="3:15" ht="14.5" x14ac:dyDescent="0.35">
      <c r="C83" s="18" t="s">
        <v>57</v>
      </c>
      <c r="D83" s="19"/>
      <c r="E83" s="19"/>
      <c r="F83" s="19"/>
      <c r="G83" s="19"/>
      <c r="H83" s="19"/>
      <c r="I83" s="19"/>
      <c r="J83" s="19"/>
      <c r="K83" s="19"/>
      <c r="L83" s="19"/>
      <c r="M83" s="107" t="s">
        <v>181</v>
      </c>
    </row>
    <row r="84" spans="3:15" ht="14.5" x14ac:dyDescent="0.35">
      <c r="C84" s="104" t="s">
        <v>105</v>
      </c>
      <c r="M84" s="111"/>
    </row>
    <row r="85" spans="3:15" ht="14.5" x14ac:dyDescent="0.35">
      <c r="C85" s="196" t="s">
        <v>178</v>
      </c>
      <c r="D85" s="205"/>
      <c r="E85" s="205"/>
      <c r="F85" s="205"/>
      <c r="G85" s="205"/>
      <c r="H85" s="206"/>
      <c r="L85" s="116"/>
      <c r="M85" s="109"/>
    </row>
    <row r="86" spans="3:15" ht="14.5" x14ac:dyDescent="0.35">
      <c r="C86" s="196" t="s">
        <v>106</v>
      </c>
      <c r="D86" s="205"/>
      <c r="E86" s="205"/>
      <c r="F86" s="205"/>
      <c r="G86" s="205"/>
      <c r="H86" s="206"/>
      <c r="L86" s="116"/>
      <c r="M86" s="109"/>
    </row>
    <row r="87" spans="3:15" ht="14.5" x14ac:dyDescent="0.35">
      <c r="C87" s="196" t="s">
        <v>107</v>
      </c>
      <c r="D87" s="205"/>
      <c r="E87" s="205"/>
      <c r="F87" s="205"/>
      <c r="G87" s="205"/>
      <c r="H87" s="206"/>
      <c r="L87" s="116"/>
      <c r="M87" s="109"/>
    </row>
    <row r="88" spans="3:15" ht="14.5" x14ac:dyDescent="0.35">
      <c r="C88" s="196" t="s">
        <v>242</v>
      </c>
      <c r="D88" s="205"/>
      <c r="E88" s="205"/>
      <c r="F88" s="205"/>
      <c r="G88" s="205"/>
      <c r="H88" s="206"/>
      <c r="L88" s="117"/>
      <c r="M88" s="109"/>
    </row>
    <row r="89" spans="3:15" ht="14.5" x14ac:dyDescent="0.35">
      <c r="C89" s="196" t="s">
        <v>232</v>
      </c>
      <c r="D89" s="205"/>
      <c r="E89" s="205"/>
      <c r="F89" s="205"/>
      <c r="G89" s="205"/>
      <c r="H89" s="206"/>
      <c r="L89" s="210"/>
      <c r="M89" s="211"/>
    </row>
    <row r="90" spans="3:15" ht="14.5" x14ac:dyDescent="0.35">
      <c r="L90" s="212"/>
      <c r="M90" s="213"/>
    </row>
    <row r="91" spans="3:15" ht="14.5" x14ac:dyDescent="0.35">
      <c r="L91" s="214"/>
      <c r="M91" s="215"/>
    </row>
    <row r="92" spans="3:15" ht="14.5" x14ac:dyDescent="0.35"/>
    <row r="93" spans="3:15" ht="14.5" x14ac:dyDescent="0.35"/>
    <row r="94" spans="3:15" ht="15" customHeight="1" x14ac:dyDescent="0.35"/>
    <row r="95" spans="3:15" ht="14.5" hidden="1" x14ac:dyDescent="0.35"/>
    <row r="96" spans="3:15" ht="14.5" hidden="1" x14ac:dyDescent="0.35"/>
    <row r="97" ht="14.5" hidden="1" x14ac:dyDescent="0.35"/>
    <row r="98" ht="14.5" hidden="1" x14ac:dyDescent="0.35"/>
    <row r="99" ht="14.5" hidden="1" x14ac:dyDescent="0.35"/>
    <row r="100" ht="15" customHeight="1" x14ac:dyDescent="0.35"/>
    <row r="101" ht="15" customHeight="1" x14ac:dyDescent="0.35"/>
    <row r="102" ht="15" customHeight="1" x14ac:dyDescent="0.35"/>
    <row r="103" ht="15" customHeight="1" x14ac:dyDescent="0.35"/>
    <row r="104" ht="15" customHeight="1" x14ac:dyDescent="0.35"/>
    <row r="105" ht="15" customHeight="1" x14ac:dyDescent="0.35"/>
    <row r="106" ht="15" customHeight="1" x14ac:dyDescent="0.35"/>
    <row r="107" ht="15" customHeight="1" x14ac:dyDescent="0.35"/>
    <row r="108" ht="15" customHeight="1" x14ac:dyDescent="0.35"/>
    <row r="109" ht="15" customHeight="1" x14ac:dyDescent="0.35"/>
    <row r="111" ht="15" customHeight="1" x14ac:dyDescent="0.35"/>
    <row r="112" ht="15" customHeight="1" x14ac:dyDescent="0.35"/>
    <row r="113" ht="15" customHeight="1" x14ac:dyDescent="0.35"/>
    <row r="114" ht="15" customHeight="1" x14ac:dyDescent="0.35"/>
    <row r="115" ht="15" customHeight="1" x14ac:dyDescent="0.35"/>
    <row r="116" ht="15" customHeight="1" x14ac:dyDescent="0.35"/>
    <row r="117" ht="15" customHeight="1" x14ac:dyDescent="0.35"/>
  </sheetData>
  <sheetProtection algorithmName="SHA-512" hashValue="Ke3KNOS0XzIH8sSWC15VRAhtzfy82STuAvJLbCFdvDCUhB1I1Cj1ke1axRH5nuWM4DRSk9gr3jK2UGPWRtTtJg==" saltValue="tPGXqQ7LrolUXL07+SwEfQ==" spinCount="100000" sheet="1" selectLockedCells="1"/>
  <mergeCells count="74">
    <mergeCell ref="C24:H24"/>
    <mergeCell ref="C15:F15"/>
    <mergeCell ref="G13:H13"/>
    <mergeCell ref="I13:J13"/>
    <mergeCell ref="K13:L13"/>
    <mergeCell ref="C14:F14"/>
    <mergeCell ref="G14:H14"/>
    <mergeCell ref="I14:J14"/>
    <mergeCell ref="K14:L14"/>
    <mergeCell ref="G15:H15"/>
    <mergeCell ref="I15:J15"/>
    <mergeCell ref="K15:L15"/>
    <mergeCell ref="C16:F16"/>
    <mergeCell ref="G16:H16"/>
    <mergeCell ref="I16:J16"/>
    <mergeCell ref="K16:L16"/>
    <mergeCell ref="C10:H10"/>
    <mergeCell ref="I10:M10"/>
    <mergeCell ref="C7:H7"/>
    <mergeCell ref="I7:M7"/>
    <mergeCell ref="C9:H9"/>
    <mergeCell ref="I9:M9"/>
    <mergeCell ref="C17:F17"/>
    <mergeCell ref="G17:H17"/>
    <mergeCell ref="I17:J17"/>
    <mergeCell ref="K17:L17"/>
    <mergeCell ref="C21:H21"/>
    <mergeCell ref="D43:H43"/>
    <mergeCell ref="C44:H44"/>
    <mergeCell ref="D45:H45"/>
    <mergeCell ref="J42:L42"/>
    <mergeCell ref="C25:H25"/>
    <mergeCell ref="C26:H26"/>
    <mergeCell ref="C27:H27"/>
    <mergeCell ref="C32:H32"/>
    <mergeCell ref="C33:H33"/>
    <mergeCell ref="C34:H34"/>
    <mergeCell ref="C39:H39"/>
    <mergeCell ref="C40:H40"/>
    <mergeCell ref="C41:H41"/>
    <mergeCell ref="D42:H42"/>
    <mergeCell ref="J45:L45"/>
    <mergeCell ref="C35:H35"/>
    <mergeCell ref="D46:H46"/>
    <mergeCell ref="C64:H64"/>
    <mergeCell ref="D48:H48"/>
    <mergeCell ref="J48:L48"/>
    <mergeCell ref="D49:H49"/>
    <mergeCell ref="C52:H52"/>
    <mergeCell ref="C53:H53"/>
    <mergeCell ref="C54:H54"/>
    <mergeCell ref="C57:H57"/>
    <mergeCell ref="C58:H58"/>
    <mergeCell ref="C59:H59"/>
    <mergeCell ref="C60:H60"/>
    <mergeCell ref="C63:H63"/>
    <mergeCell ref="C47:H47"/>
    <mergeCell ref="C85:H85"/>
    <mergeCell ref="C65:H65"/>
    <mergeCell ref="C66:H66"/>
    <mergeCell ref="C69:H69"/>
    <mergeCell ref="C70:H70"/>
    <mergeCell ref="C73:H73"/>
    <mergeCell ref="C74:H74"/>
    <mergeCell ref="C75:H75"/>
    <mergeCell ref="C76:H76"/>
    <mergeCell ref="C77:H77"/>
    <mergeCell ref="C80:H80"/>
    <mergeCell ref="C81:H81"/>
    <mergeCell ref="C86:H86"/>
    <mergeCell ref="C87:H87"/>
    <mergeCell ref="C88:H88"/>
    <mergeCell ref="C89:H89"/>
    <mergeCell ref="L89:M91"/>
  </mergeCells>
  <conditionalFormatting sqref="L35:M35">
    <cfRule type="expression" dxfId="26" priority="3">
      <formula>$L$34="Ja"</formula>
    </cfRule>
  </conditionalFormatting>
  <conditionalFormatting sqref="M35">
    <cfRule type="expression" dxfId="25" priority="2">
      <formula>$L$34="Ja"</formula>
    </cfRule>
  </conditionalFormatting>
  <conditionalFormatting sqref="C35:H35">
    <cfRule type="expression" dxfId="24" priority="1">
      <formula>$L$34="Ja"</formula>
    </cfRule>
  </conditionalFormatting>
  <dataValidations count="2">
    <dataValidation type="list" allowBlank="1" showInputMessage="1" showErrorMessage="1" sqref="L21 L24:L27 L32:L35 L39:L41 L43:L44 L46:L47 L49 L52:L54 L57:L60 L64:L66 L69:L70 L73:L77 L80:L81 L85:L88" xr:uid="{BA770BCE-9038-41DC-870A-ABC8AF87D2D3}">
      <formula1>Ja_Nein_nicht_relevant</formula1>
    </dataValidation>
    <dataValidation type="whole" allowBlank="1" showInputMessage="1" showErrorMessage="1" sqref="L63" xr:uid="{B0537486-291F-4822-B9B1-4B47638AFD64}">
      <formula1>0</formula1>
      <formula2>10000</formula2>
    </dataValidation>
  </dataValidations>
  <pageMargins left="0.23622047244094491" right="0.23622047244094491" top="0.78740157480314965" bottom="0.78740157480314965" header="0.31496062992125984" footer="0.31496062992125984"/>
  <pageSetup paperSize="9" scale="44" orientation="portrait" r:id="rId1"/>
  <headerFooter>
    <oddFooter>&amp;L&amp;9Version 01/2025&amp;R&amp;P von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E9E99-0476-4F9E-A28C-5C0D3C992383}">
  <sheetPr codeName="Tabelle7"/>
  <dimension ref="A1:P117"/>
  <sheetViews>
    <sheetView zoomScaleNormal="100" zoomScaleSheetLayoutView="80" workbookViewId="0">
      <selection activeCell="K4" sqref="K4"/>
    </sheetView>
  </sheetViews>
  <sheetFormatPr baseColWidth="10" defaultColWidth="11.453125" defaultRowHeight="15" customHeight="1" zeroHeight="1" x14ac:dyDescent="0.35"/>
  <cols>
    <col min="1" max="1" width="3.1796875" style="59" customWidth="1"/>
    <col min="2" max="2" width="2.453125" style="59" customWidth="1"/>
    <col min="3" max="3" width="4.453125" style="59" customWidth="1"/>
    <col min="4" max="4" width="27.54296875" style="59" customWidth="1"/>
    <col min="5" max="5" width="27.453125" style="59" customWidth="1"/>
    <col min="6" max="6" width="24.54296875" style="59" customWidth="1"/>
    <col min="7" max="7" width="19.453125" style="59" customWidth="1"/>
    <col min="8" max="8" width="20.453125" style="59" customWidth="1"/>
    <col min="9" max="9" width="15.453125" style="59" customWidth="1"/>
    <col min="10" max="10" width="18.453125" style="59" customWidth="1"/>
    <col min="11" max="11" width="21" style="59" bestFit="1" customWidth="1"/>
    <col min="12" max="12" width="23.54296875" style="59" customWidth="1"/>
    <col min="13" max="13" width="25.54296875" style="59" customWidth="1"/>
    <col min="14" max="14" width="5.54296875" style="59" customWidth="1"/>
    <col min="15" max="15" width="11.453125" style="59" hidden="1" customWidth="1"/>
    <col min="16" max="16" width="8.1796875" style="59" hidden="1" customWidth="1"/>
    <col min="17" max="16384" width="11.453125" style="59"/>
  </cols>
  <sheetData>
    <row r="1" spans="1:16" ht="4.5" customHeight="1" x14ac:dyDescent="0.35">
      <c r="A1" s="97">
        <v>1</v>
      </c>
    </row>
    <row r="2" spans="1:16" ht="24.75" customHeight="1" x14ac:dyDescent="0.35">
      <c r="C2" s="83"/>
      <c r="D2" s="95"/>
      <c r="E2" s="95"/>
      <c r="F2" s="95"/>
      <c r="G2" s="95"/>
      <c r="H2" s="95"/>
      <c r="I2" s="95"/>
      <c r="J2" s="95"/>
      <c r="K2" s="95"/>
      <c r="L2" s="95"/>
      <c r="M2" s="83"/>
      <c r="N2" s="83"/>
      <c r="O2" s="83"/>
      <c r="P2" s="83"/>
    </row>
    <row r="3" spans="1:16" ht="5.25" customHeight="1" x14ac:dyDescent="0.35"/>
    <row r="4" spans="1:16" ht="30.75" customHeight="1" x14ac:dyDescent="0.6">
      <c r="C4" s="31" t="s">
        <v>209</v>
      </c>
      <c r="F4" s="31"/>
      <c r="K4" s="105" t="str">
        <f>HYPERLINK("#'Übersicht Vergabe'!A1","zurück zur Übersicht")</f>
        <v>zurück zur Übersicht</v>
      </c>
    </row>
    <row r="5" spans="1:16" ht="14.5" x14ac:dyDescent="0.35"/>
    <row r="6" spans="1:16" ht="14.5" x14ac:dyDescent="0.35">
      <c r="C6" s="18" t="s">
        <v>42</v>
      </c>
      <c r="D6" s="19"/>
      <c r="E6" s="19"/>
      <c r="F6" s="19"/>
      <c r="G6" s="19"/>
      <c r="H6" s="19"/>
      <c r="I6" s="19"/>
      <c r="J6" s="19"/>
      <c r="K6" s="19"/>
      <c r="L6" s="19"/>
      <c r="M6" s="62"/>
    </row>
    <row r="7" spans="1:16" ht="25.5" customHeight="1" x14ac:dyDescent="0.35">
      <c r="C7" s="158" t="s">
        <v>186</v>
      </c>
      <c r="D7" s="186"/>
      <c r="E7" s="186"/>
      <c r="F7" s="186"/>
      <c r="G7" s="186"/>
      <c r="H7" s="186"/>
      <c r="I7" s="222"/>
      <c r="J7" s="223"/>
      <c r="K7" s="223"/>
      <c r="L7" s="223"/>
      <c r="M7" s="224"/>
    </row>
    <row r="8" spans="1:16" ht="14.5" x14ac:dyDescent="0.35">
      <c r="C8" s="34" t="s">
        <v>171</v>
      </c>
    </row>
    <row r="9" spans="1:16" ht="14.5" hidden="1" x14ac:dyDescent="0.35">
      <c r="C9" s="228" t="s">
        <v>184</v>
      </c>
      <c r="D9" s="197"/>
      <c r="E9" s="197"/>
      <c r="F9" s="197"/>
      <c r="G9" s="197"/>
      <c r="H9" s="198"/>
      <c r="I9" s="229">
        <f>'Übersicht Vergabe'!E16</f>
        <v>0</v>
      </c>
      <c r="J9" s="230"/>
      <c r="K9" s="230"/>
      <c r="L9" s="230"/>
      <c r="M9" s="230"/>
    </row>
    <row r="10" spans="1:16" ht="25.5" customHeight="1" x14ac:dyDescent="0.35">
      <c r="C10" s="228" t="s">
        <v>183</v>
      </c>
      <c r="D10" s="197"/>
      <c r="E10" s="197"/>
      <c r="F10" s="197"/>
      <c r="G10" s="197"/>
      <c r="H10" s="198"/>
      <c r="I10" s="226" t="s">
        <v>68</v>
      </c>
      <c r="J10" s="227"/>
      <c r="K10" s="227"/>
      <c r="L10" s="227"/>
      <c r="M10" s="227"/>
    </row>
    <row r="11" spans="1:16" ht="10.5" customHeight="1" x14ac:dyDescent="0.35"/>
    <row r="12" spans="1:16" ht="14.5" x14ac:dyDescent="0.35">
      <c r="C12" s="18" t="s">
        <v>43</v>
      </c>
      <c r="D12" s="19"/>
      <c r="E12" s="19"/>
      <c r="F12" s="19"/>
      <c r="G12" s="19"/>
      <c r="H12" s="19"/>
      <c r="I12" s="19"/>
      <c r="J12" s="19"/>
      <c r="K12" s="19"/>
      <c r="L12" s="19"/>
      <c r="M12" s="107" t="s">
        <v>181</v>
      </c>
      <c r="N12" s="97"/>
    </row>
    <row r="13" spans="1:16" ht="33.75" customHeight="1" x14ac:dyDescent="0.35">
      <c r="C13" s="32"/>
      <c r="G13" s="200" t="s">
        <v>48</v>
      </c>
      <c r="H13" s="200"/>
      <c r="I13" s="200" t="s">
        <v>49</v>
      </c>
      <c r="J13" s="201"/>
      <c r="K13" s="200" t="s">
        <v>50</v>
      </c>
      <c r="L13" s="201"/>
      <c r="M13" s="37"/>
    </row>
    <row r="14" spans="1:16" ht="14.5" x14ac:dyDescent="0.35">
      <c r="C14" s="158" t="s">
        <v>223</v>
      </c>
      <c r="D14" s="186"/>
      <c r="E14" s="186"/>
      <c r="F14" s="187"/>
      <c r="G14" s="220"/>
      <c r="H14" s="220"/>
      <c r="I14" s="220"/>
      <c r="J14" s="220"/>
      <c r="K14" s="190" t="str">
        <f>IFERROR(HLOOKUP('Allgemeine Angaben'!K21,Datengrundlage!$E$22:$N$26,2,0),"")</f>
        <v/>
      </c>
      <c r="L14" s="221"/>
      <c r="M14" s="109"/>
      <c r="N14" s="98"/>
    </row>
    <row r="15" spans="1:16" ht="14.5" x14ac:dyDescent="0.35">
      <c r="C15" s="158" t="s">
        <v>235</v>
      </c>
      <c r="D15" s="186"/>
      <c r="E15" s="186"/>
      <c r="F15" s="187"/>
      <c r="G15" s="220"/>
      <c r="H15" s="220"/>
      <c r="I15" s="220"/>
      <c r="J15" s="220"/>
      <c r="K15" s="190" t="str">
        <f>IFERROR(IF('Allgemeine Angaben'!$H$11=Datengrundlage!$B$7,HLOOKUP('Allgemeine Angaben'!K21,Datengrundlage!$E$22:$N$26,3,0),HLOOKUP('Allgemeine Angaben'!K21,Datengrundlage!$E$22:$N$26,3,0)),"")</f>
        <v/>
      </c>
      <c r="L15" s="221"/>
      <c r="M15" s="109"/>
      <c r="N15" s="98"/>
    </row>
    <row r="16" spans="1:16" ht="14.5" x14ac:dyDescent="0.35">
      <c r="C16" s="158" t="s">
        <v>46</v>
      </c>
      <c r="D16" s="186"/>
      <c r="E16" s="186"/>
      <c r="F16" s="187"/>
      <c r="G16" s="220"/>
      <c r="H16" s="220"/>
      <c r="I16" s="220"/>
      <c r="J16" s="220"/>
      <c r="K16" s="190" t="str">
        <f>IFERROR(IF('Allgemeine Angaben'!$H$11=Datengrundlage!$B$7,HLOOKUP('Allgemeine Angaben'!K21,Datengrundlage!$E$22:$N$26,4,0),HLOOKUP('Allgemeine Angaben'!K21,Datengrundlage!$E$22:$N$26,4,0)),"")</f>
        <v/>
      </c>
      <c r="L16" s="221"/>
      <c r="M16" s="109"/>
      <c r="N16" s="98"/>
    </row>
    <row r="17" spans="3:14" ht="14.5" x14ac:dyDescent="0.35">
      <c r="C17" s="158" t="s">
        <v>47</v>
      </c>
      <c r="D17" s="186"/>
      <c r="E17" s="186"/>
      <c r="F17" s="187"/>
      <c r="G17" s="220"/>
      <c r="H17" s="220"/>
      <c r="I17" s="220"/>
      <c r="J17" s="220"/>
      <c r="K17" s="190" t="str">
        <f>IFERROR(IF('Allgemeine Angaben'!$H$11=Datengrundlage!$B$7,HLOOKUP('Allgemeine Angaben'!K21,Datengrundlage!$E$22:$N$26,5,0),HLOOKUP('Allgemeine Angaben'!K21,Datengrundlage!$E$22:$N$26,5,0)),"")</f>
        <v/>
      </c>
      <c r="L17" s="221"/>
      <c r="M17" s="109"/>
      <c r="N17" s="98"/>
    </row>
    <row r="18" spans="3:14" ht="14.5" x14ac:dyDescent="0.35">
      <c r="M18" s="110"/>
    </row>
    <row r="19" spans="3:14" ht="14.5" x14ac:dyDescent="0.35">
      <c r="C19" s="18" t="s">
        <v>52</v>
      </c>
      <c r="D19" s="19"/>
      <c r="E19" s="19"/>
      <c r="F19" s="19"/>
      <c r="G19" s="19"/>
      <c r="H19" s="19"/>
      <c r="I19" s="19"/>
      <c r="J19" s="19"/>
      <c r="K19" s="19"/>
      <c r="L19" s="19"/>
      <c r="M19" s="107" t="s">
        <v>181</v>
      </c>
    </row>
    <row r="20" spans="3:14" ht="18" customHeight="1" x14ac:dyDescent="0.35">
      <c r="C20" s="34" t="s">
        <v>59</v>
      </c>
      <c r="D20" s="35"/>
      <c r="E20" s="35"/>
      <c r="F20" s="35"/>
      <c r="G20" s="35"/>
      <c r="H20" s="35"/>
      <c r="I20" s="36"/>
      <c r="J20" s="36"/>
      <c r="K20" s="36"/>
      <c r="L20" s="36"/>
      <c r="M20" s="111"/>
    </row>
    <row r="21" spans="3:14" ht="14.5" x14ac:dyDescent="0.35">
      <c r="C21" s="199" t="s">
        <v>61</v>
      </c>
      <c r="D21" s="194"/>
      <c r="E21" s="194"/>
      <c r="F21" s="194"/>
      <c r="G21" s="194"/>
      <c r="H21" s="195"/>
      <c r="J21" s="37"/>
      <c r="K21" s="37"/>
      <c r="L21" s="116"/>
      <c r="M21" s="109"/>
      <c r="N21" s="98"/>
    </row>
    <row r="22" spans="3:14" ht="10.5" customHeight="1" x14ac:dyDescent="0.35">
      <c r="C22" s="39"/>
      <c r="D22" s="37"/>
      <c r="E22" s="37"/>
      <c r="F22" s="37"/>
      <c r="G22" s="37"/>
      <c r="H22" s="37"/>
      <c r="J22" s="37"/>
      <c r="K22" s="37"/>
      <c r="L22" s="110"/>
      <c r="M22" s="37"/>
    </row>
    <row r="23" spans="3:14" ht="18" customHeight="1" x14ac:dyDescent="0.35">
      <c r="C23" s="34" t="s">
        <v>88</v>
      </c>
      <c r="D23" s="35"/>
      <c r="E23" s="35"/>
      <c r="F23" s="35"/>
      <c r="G23" s="35"/>
      <c r="H23" s="35"/>
      <c r="I23" s="36"/>
      <c r="J23" s="36"/>
      <c r="K23" s="36"/>
      <c r="L23" s="36"/>
      <c r="M23" s="111"/>
    </row>
    <row r="24" spans="3:14" ht="14.5" x14ac:dyDescent="0.35">
      <c r="C24" s="196" t="s">
        <v>62</v>
      </c>
      <c r="D24" s="205"/>
      <c r="E24" s="205"/>
      <c r="F24" s="205"/>
      <c r="G24" s="205"/>
      <c r="H24" s="206"/>
      <c r="J24" s="37"/>
      <c r="K24" s="37"/>
      <c r="L24" s="116"/>
      <c r="M24" s="109"/>
      <c r="N24" s="98"/>
    </row>
    <row r="25" spans="3:14" ht="14.5" x14ac:dyDescent="0.35">
      <c r="C25" s="196" t="s">
        <v>63</v>
      </c>
      <c r="D25" s="205"/>
      <c r="E25" s="205"/>
      <c r="F25" s="205"/>
      <c r="G25" s="205"/>
      <c r="H25" s="206"/>
      <c r="J25" s="37"/>
      <c r="K25" s="37"/>
      <c r="L25" s="116"/>
      <c r="M25" s="109"/>
      <c r="N25" s="98"/>
    </row>
    <row r="26" spans="3:14" ht="14.5" x14ac:dyDescent="0.35">
      <c r="C26" s="196" t="str">
        <f>IF('Allgemeine Angaben'!$K$19=2018,"Weicht die Berechnung der Kostenschätzung von den §§12-18 BVergG 2018 ab?","Weicht die Berechnung der Kostenschätzung von den §§12-17 BVergG 2006 ab?")</f>
        <v>Weicht die Berechnung der Kostenschätzung von den §§12-17 BVergG 2006 ab?</v>
      </c>
      <c r="D26" s="205"/>
      <c r="E26" s="205"/>
      <c r="F26" s="205"/>
      <c r="G26" s="205"/>
      <c r="H26" s="206"/>
      <c r="J26" s="37"/>
      <c r="K26" s="37"/>
      <c r="L26" s="116"/>
      <c r="M26" s="109"/>
      <c r="N26" s="98"/>
    </row>
    <row r="27" spans="3:14" ht="14.5" x14ac:dyDescent="0.35">
      <c r="C27" s="196" t="str">
        <f>IF('Allgemeine Angaben'!$K$19=2018,"Wurden durch eine unrichtige Kostenschätzung Schwellenwerte unter- oder überschritten? (§12 BVergG 2018)","Wurden durch eine unrichtige Kostenschätzung Schwellenwerte unter- oder überschritten? (§12 BVergG 2006)")</f>
        <v>Wurden durch eine unrichtige Kostenschätzung Schwellenwerte unter- oder überschritten? (§12 BVergG 2006)</v>
      </c>
      <c r="D27" s="205"/>
      <c r="E27" s="205"/>
      <c r="F27" s="205"/>
      <c r="G27" s="205"/>
      <c r="H27" s="206"/>
      <c r="J27" s="99"/>
      <c r="K27" s="37"/>
      <c r="L27" s="116"/>
      <c r="M27" s="109"/>
      <c r="N27" s="98"/>
    </row>
    <row r="28" spans="3:14" ht="10.5" customHeight="1" x14ac:dyDescent="0.35">
      <c r="C28" s="39"/>
      <c r="D28" s="37"/>
      <c r="E28" s="37"/>
      <c r="F28" s="37"/>
      <c r="G28" s="37"/>
      <c r="H28" s="37"/>
      <c r="J28" s="37"/>
      <c r="K28" s="37"/>
      <c r="L28" s="110"/>
      <c r="M28" s="37"/>
    </row>
    <row r="29" spans="3:14" ht="10.5" customHeight="1" x14ac:dyDescent="0.35">
      <c r="C29" s="43"/>
      <c r="K29" s="37"/>
      <c r="L29" s="37"/>
      <c r="M29" s="37"/>
    </row>
    <row r="30" spans="3:14" ht="14.5" x14ac:dyDescent="0.35">
      <c r="C30" s="18" t="s">
        <v>53</v>
      </c>
      <c r="D30" s="19"/>
      <c r="E30" s="19"/>
      <c r="F30" s="19"/>
      <c r="G30" s="19"/>
      <c r="H30" s="19"/>
      <c r="I30" s="19"/>
      <c r="J30" s="19"/>
      <c r="K30" s="19"/>
      <c r="L30" s="19"/>
      <c r="M30" s="107" t="s">
        <v>181</v>
      </c>
    </row>
    <row r="31" spans="3:14" ht="18" customHeight="1" x14ac:dyDescent="0.35">
      <c r="C31" s="34" t="s">
        <v>89</v>
      </c>
      <c r="D31" s="100"/>
      <c r="E31" s="100"/>
      <c r="F31" s="100"/>
      <c r="G31" s="100"/>
      <c r="H31" s="100"/>
      <c r="I31" s="43"/>
      <c r="J31" s="43"/>
      <c r="K31" s="43"/>
      <c r="L31" s="115"/>
      <c r="M31" s="37"/>
    </row>
    <row r="32" spans="3:14" ht="14.25" customHeight="1" x14ac:dyDescent="0.35">
      <c r="C32" s="196" t="s">
        <v>64</v>
      </c>
      <c r="D32" s="205"/>
      <c r="E32" s="205"/>
      <c r="F32" s="205"/>
      <c r="G32" s="205"/>
      <c r="H32" s="206"/>
      <c r="I32" s="37"/>
      <c r="J32" s="37"/>
      <c r="K32" s="37"/>
      <c r="L32" s="116"/>
      <c r="M32" s="109"/>
    </row>
    <row r="33" spans="3:13" ht="14.5" x14ac:dyDescent="0.35">
      <c r="C33" s="196" t="s">
        <v>224</v>
      </c>
      <c r="D33" s="205"/>
      <c r="E33" s="205"/>
      <c r="F33" s="205"/>
      <c r="G33" s="205"/>
      <c r="H33" s="206"/>
      <c r="I33" s="37"/>
      <c r="J33" s="37"/>
      <c r="K33" s="37"/>
      <c r="L33" s="116"/>
      <c r="M33" s="109"/>
    </row>
    <row r="34" spans="3:13" ht="14.5" x14ac:dyDescent="0.35">
      <c r="C34" s="196" t="s">
        <v>60</v>
      </c>
      <c r="D34" s="205"/>
      <c r="E34" s="205"/>
      <c r="F34" s="205"/>
      <c r="G34" s="205"/>
      <c r="H34" s="206"/>
      <c r="I34" s="37"/>
      <c r="J34" s="37"/>
      <c r="K34" s="37"/>
      <c r="L34" s="116"/>
      <c r="M34" s="109"/>
    </row>
    <row r="35" spans="3:13" ht="15" customHeight="1" x14ac:dyDescent="0.35">
      <c r="C35" s="218" t="str">
        <f>IF(L34="Ja","Wenn ja, wurde die Friständerung in geeigneter Form durchgeführt?","")</f>
        <v/>
      </c>
      <c r="D35" s="219"/>
      <c r="E35" s="219"/>
      <c r="F35" s="219"/>
      <c r="G35" s="219"/>
      <c r="H35" s="219"/>
      <c r="I35" s="37"/>
      <c r="J35" s="37"/>
      <c r="K35" s="37"/>
      <c r="L35" s="33"/>
      <c r="M35" s="110"/>
    </row>
    <row r="36" spans="3:13" ht="10.5" customHeight="1" x14ac:dyDescent="0.35">
      <c r="L36" s="37"/>
      <c r="M36" s="37"/>
    </row>
    <row r="37" spans="3:13" ht="14.5" x14ac:dyDescent="0.35">
      <c r="C37" s="18" t="s">
        <v>54</v>
      </c>
      <c r="D37" s="19"/>
      <c r="E37" s="19"/>
      <c r="F37" s="19"/>
      <c r="G37" s="19"/>
      <c r="H37" s="19"/>
      <c r="I37" s="19"/>
      <c r="J37" s="19"/>
      <c r="K37" s="19"/>
      <c r="L37" s="19"/>
      <c r="M37" s="107" t="s">
        <v>181</v>
      </c>
    </row>
    <row r="38" spans="3:13" ht="18" customHeight="1" x14ac:dyDescent="0.35">
      <c r="C38" s="34" t="s">
        <v>87</v>
      </c>
      <c r="D38" s="100"/>
      <c r="E38" s="100"/>
      <c r="F38" s="100"/>
      <c r="G38" s="100"/>
      <c r="H38" s="100"/>
      <c r="I38" s="101"/>
      <c r="J38" s="101"/>
      <c r="K38" s="101"/>
      <c r="L38" s="101"/>
      <c r="M38" s="111"/>
    </row>
    <row r="39" spans="3:13" ht="14.5" x14ac:dyDescent="0.35">
      <c r="C39" s="196" t="s">
        <v>79</v>
      </c>
      <c r="D39" s="205"/>
      <c r="E39" s="205"/>
      <c r="F39" s="205"/>
      <c r="G39" s="205"/>
      <c r="H39" s="206"/>
      <c r="L39" s="116"/>
      <c r="M39" s="109"/>
    </row>
    <row r="40" spans="3:13" ht="14.5" x14ac:dyDescent="0.35">
      <c r="C40" s="196" t="s">
        <v>80</v>
      </c>
      <c r="D40" s="205"/>
      <c r="E40" s="205"/>
      <c r="F40" s="205"/>
      <c r="G40" s="205"/>
      <c r="H40" s="206"/>
      <c r="L40" s="116"/>
      <c r="M40" s="109"/>
    </row>
    <row r="41" spans="3:13" ht="14.5" x14ac:dyDescent="0.35">
      <c r="C41" s="196" t="s">
        <v>225</v>
      </c>
      <c r="D41" s="205"/>
      <c r="E41" s="205"/>
      <c r="F41" s="205"/>
      <c r="G41" s="205"/>
      <c r="H41" s="206"/>
      <c r="L41" s="116"/>
      <c r="M41" s="109"/>
    </row>
    <row r="42" spans="3:13" ht="42" customHeight="1" x14ac:dyDescent="0.35">
      <c r="D42" s="196" t="s">
        <v>81</v>
      </c>
      <c r="E42" s="205"/>
      <c r="F42" s="205"/>
      <c r="G42" s="205"/>
      <c r="H42" s="206"/>
      <c r="I42" s="37"/>
      <c r="J42" s="216"/>
      <c r="K42" s="217"/>
      <c r="L42" s="217"/>
      <c r="M42" s="109"/>
    </row>
    <row r="43" spans="3:13" ht="14.5" x14ac:dyDescent="0.35">
      <c r="D43" s="196" t="s">
        <v>82</v>
      </c>
      <c r="E43" s="205"/>
      <c r="F43" s="205"/>
      <c r="G43" s="205"/>
      <c r="H43" s="206"/>
      <c r="L43" s="116"/>
      <c r="M43" s="109"/>
    </row>
    <row r="44" spans="3:13" ht="14.5" x14ac:dyDescent="0.35">
      <c r="C44" s="196" t="s">
        <v>226</v>
      </c>
      <c r="D44" s="205"/>
      <c r="E44" s="205"/>
      <c r="F44" s="205"/>
      <c r="G44" s="205"/>
      <c r="H44" s="206"/>
      <c r="L44" s="116"/>
      <c r="M44" s="109"/>
    </row>
    <row r="45" spans="3:13" ht="42" customHeight="1" x14ac:dyDescent="0.35">
      <c r="D45" s="196" t="s">
        <v>81</v>
      </c>
      <c r="E45" s="205"/>
      <c r="F45" s="205"/>
      <c r="G45" s="205"/>
      <c r="H45" s="206"/>
      <c r="J45" s="216"/>
      <c r="K45" s="217"/>
      <c r="L45" s="217"/>
      <c r="M45" s="109"/>
    </row>
    <row r="46" spans="3:13" ht="14.5" x14ac:dyDescent="0.35">
      <c r="D46" s="196" t="s">
        <v>83</v>
      </c>
      <c r="E46" s="205"/>
      <c r="F46" s="205"/>
      <c r="G46" s="205"/>
      <c r="H46" s="206"/>
      <c r="L46" s="116"/>
      <c r="M46" s="109"/>
    </row>
    <row r="47" spans="3:13" ht="14.5" x14ac:dyDescent="0.35">
      <c r="C47" s="196" t="s">
        <v>227</v>
      </c>
      <c r="D47" s="205"/>
      <c r="E47" s="205"/>
      <c r="F47" s="205"/>
      <c r="G47" s="205"/>
      <c r="H47" s="206"/>
      <c r="L47" s="116"/>
      <c r="M47" s="109"/>
    </row>
    <row r="48" spans="3:13" ht="42" customHeight="1" x14ac:dyDescent="0.35">
      <c r="D48" s="196" t="s">
        <v>81</v>
      </c>
      <c r="E48" s="205"/>
      <c r="F48" s="205"/>
      <c r="G48" s="205"/>
      <c r="H48" s="206"/>
      <c r="J48" s="216"/>
      <c r="K48" s="217"/>
      <c r="L48" s="217"/>
      <c r="M48" s="109"/>
    </row>
    <row r="49" spans="3:15" ht="14.5" x14ac:dyDescent="0.35">
      <c r="D49" s="196" t="s">
        <v>84</v>
      </c>
      <c r="E49" s="205"/>
      <c r="F49" s="205"/>
      <c r="G49" s="205"/>
      <c r="H49" s="206"/>
      <c r="L49" s="116"/>
      <c r="M49" s="109"/>
    </row>
    <row r="50" spans="3:15" ht="10.5" customHeight="1" x14ac:dyDescent="0.35">
      <c r="L50" s="110"/>
      <c r="M50" s="37"/>
    </row>
    <row r="51" spans="3:15" ht="14.5" x14ac:dyDescent="0.35">
      <c r="C51" s="34" t="s">
        <v>90</v>
      </c>
      <c r="D51" s="100"/>
      <c r="E51" s="100"/>
      <c r="F51" s="100"/>
      <c r="G51" s="100"/>
      <c r="H51" s="100"/>
      <c r="I51" s="101"/>
      <c r="J51" s="101"/>
      <c r="K51" s="101"/>
      <c r="L51" s="112"/>
      <c r="M51" s="37"/>
    </row>
    <row r="52" spans="3:15" ht="14.5" x14ac:dyDescent="0.35">
      <c r="C52" s="196" t="s">
        <v>85</v>
      </c>
      <c r="D52" s="205"/>
      <c r="E52" s="205"/>
      <c r="F52" s="205"/>
      <c r="G52" s="205"/>
      <c r="H52" s="206"/>
      <c r="L52" s="116"/>
      <c r="M52" s="109"/>
    </row>
    <row r="53" spans="3:15" ht="14.5" x14ac:dyDescent="0.35">
      <c r="C53" s="196" t="s">
        <v>219</v>
      </c>
      <c r="D53" s="205"/>
      <c r="E53" s="205"/>
      <c r="F53" s="205"/>
      <c r="G53" s="205"/>
      <c r="H53" s="206"/>
      <c r="L53" s="116"/>
      <c r="M53" s="109"/>
    </row>
    <row r="54" spans="3:15" ht="14.5" x14ac:dyDescent="0.35">
      <c r="C54" s="196" t="s">
        <v>86</v>
      </c>
      <c r="D54" s="205"/>
      <c r="E54" s="205"/>
      <c r="F54" s="205"/>
      <c r="G54" s="205"/>
      <c r="H54" s="206"/>
      <c r="L54" s="116"/>
      <c r="M54" s="109"/>
    </row>
    <row r="55" spans="3:15" ht="9" customHeight="1" x14ac:dyDescent="0.35">
      <c r="L55" s="110"/>
      <c r="M55" s="37"/>
    </row>
    <row r="56" spans="3:15" ht="14.5" x14ac:dyDescent="0.35">
      <c r="C56" s="34" t="s">
        <v>91</v>
      </c>
      <c r="D56" s="100"/>
      <c r="E56" s="100"/>
      <c r="F56" s="100"/>
      <c r="G56" s="100"/>
      <c r="H56" s="100"/>
      <c r="I56" s="101"/>
      <c r="J56" s="101"/>
      <c r="K56" s="101"/>
      <c r="L56" s="112"/>
      <c r="M56" s="37"/>
    </row>
    <row r="57" spans="3:15" ht="14.5" x14ac:dyDescent="0.35">
      <c r="C57" s="196" t="str">
        <f>IF('Allgemeine Angaben'!$K$19=2018,"Wurden die Auswahlkriterien nach den Regeln des BVergG 2018 bekanntgegeben?","Wurden die Auswahlkriterien nach den Regeln des BVergG 2006 bekanntgegeben?")</f>
        <v>Wurden die Auswahlkriterien nach den Regeln des BVergG 2006 bekanntgegeben?</v>
      </c>
      <c r="D57" s="205"/>
      <c r="E57" s="205"/>
      <c r="F57" s="205"/>
      <c r="G57" s="205"/>
      <c r="H57" s="206"/>
      <c r="L57" s="116"/>
      <c r="M57" s="109"/>
    </row>
    <row r="58" spans="3:15" ht="14.5" x14ac:dyDescent="0.35">
      <c r="C58" s="196" t="s">
        <v>92</v>
      </c>
      <c r="D58" s="205"/>
      <c r="E58" s="205"/>
      <c r="F58" s="205"/>
      <c r="G58" s="205"/>
      <c r="H58" s="206"/>
      <c r="L58" s="116"/>
      <c r="M58" s="109"/>
    </row>
    <row r="59" spans="3:15" ht="14.5" x14ac:dyDescent="0.35">
      <c r="C59" s="196" t="s">
        <v>228</v>
      </c>
      <c r="D59" s="205"/>
      <c r="E59" s="205"/>
      <c r="F59" s="205"/>
      <c r="G59" s="205"/>
      <c r="H59" s="206"/>
      <c r="L59" s="116"/>
      <c r="M59" s="109"/>
    </row>
    <row r="60" spans="3:15" ht="14.5" x14ac:dyDescent="0.35">
      <c r="C60" s="196" t="s">
        <v>93</v>
      </c>
      <c r="D60" s="205"/>
      <c r="E60" s="205"/>
      <c r="F60" s="205"/>
      <c r="G60" s="205"/>
      <c r="H60" s="206"/>
      <c r="L60" s="116"/>
      <c r="M60" s="109"/>
    </row>
    <row r="61" spans="3:15" ht="10.5" customHeight="1" x14ac:dyDescent="0.35">
      <c r="L61" s="110"/>
      <c r="M61" s="37"/>
    </row>
    <row r="62" spans="3:15" ht="14.5" x14ac:dyDescent="0.35">
      <c r="C62" s="34" t="s">
        <v>237</v>
      </c>
      <c r="D62" s="100"/>
      <c r="E62" s="100"/>
      <c r="F62" s="100"/>
      <c r="G62" s="100"/>
      <c r="H62" s="100"/>
      <c r="I62" s="101"/>
      <c r="J62" s="101"/>
      <c r="K62" s="101"/>
      <c r="L62" s="112"/>
      <c r="M62" s="37"/>
    </row>
    <row r="63" spans="3:15" ht="14.5" x14ac:dyDescent="0.35">
      <c r="C63" s="196" t="s">
        <v>95</v>
      </c>
      <c r="D63" s="205"/>
      <c r="E63" s="205"/>
      <c r="F63" s="205"/>
      <c r="G63" s="205"/>
      <c r="H63" s="206"/>
      <c r="L63" s="116"/>
      <c r="M63" s="109"/>
      <c r="N63" s="102"/>
      <c r="O63" s="103"/>
    </row>
    <row r="64" spans="3:15" ht="30.75" customHeight="1" x14ac:dyDescent="0.35">
      <c r="C64" s="207" t="str">
        <f>IF('Allgemeine Angaben'!$K$19=2018,"Hat die Angebotsöffnung entsprechend der Regelungen des BVergG 2018 stattgefunden? (nicht zwingend vorzunehmen: vgl. §133 Abs. 4 BVergG 2018)","Hat die Angebotsöffnung entsprechend der Regelungen des BVergG 2006 stattgefunden? (nicht zwingend vorzunehmen: vgl. §§118 und 121 Abs. 4 BVergG 2006)")</f>
        <v>Hat die Angebotsöffnung entsprechend der Regelungen des BVergG 2006 stattgefunden? (nicht zwingend vorzunehmen: vgl. §§118 und 121 Abs. 4 BVergG 2006)</v>
      </c>
      <c r="D64" s="208"/>
      <c r="E64" s="208"/>
      <c r="F64" s="208"/>
      <c r="G64" s="208"/>
      <c r="H64" s="209"/>
      <c r="L64" s="116"/>
      <c r="M64" s="109"/>
    </row>
    <row r="65" spans="3:13" ht="14.25" customHeight="1" x14ac:dyDescent="0.35">
      <c r="C65" s="207" t="str">
        <f>IF('Allgemeine Angaben'!$K$19=2018,"Wurden alle Entscheidungen entsprechend dem BVergG 2018 durchgeführt und dokumentiert (bspw. Ausschluss von Bietern und Bieterinnen?)","Wurden alle Entscheidungen entsprechend dem BVergG 2006 durchgeführt und dokumentiert (bspw. Ausschluss von Bietern und Bieterinnen?)")</f>
        <v>Wurden alle Entscheidungen entsprechend dem BVergG 2006 durchgeführt und dokumentiert (bspw. Ausschluss von Bietern und Bieterinnen?)</v>
      </c>
      <c r="D65" s="208"/>
      <c r="E65" s="208"/>
      <c r="F65" s="208"/>
      <c r="G65" s="208"/>
      <c r="H65" s="209"/>
      <c r="L65" s="116"/>
      <c r="M65" s="109"/>
    </row>
    <row r="66" spans="3:13" ht="28.5" customHeight="1" x14ac:dyDescent="0.35">
      <c r="C66" s="207" t="s">
        <v>230</v>
      </c>
      <c r="D66" s="208"/>
      <c r="E66" s="208"/>
      <c r="F66" s="208"/>
      <c r="G66" s="208"/>
      <c r="H66" s="209"/>
      <c r="L66" s="116"/>
      <c r="M66" s="109"/>
    </row>
    <row r="67" spans="3:13" ht="10.5" customHeight="1" x14ac:dyDescent="0.35">
      <c r="L67" s="110"/>
      <c r="M67" s="37"/>
    </row>
    <row r="68" spans="3:13" ht="14.5" x14ac:dyDescent="0.35">
      <c r="C68" s="34" t="s">
        <v>96</v>
      </c>
      <c r="D68" s="100"/>
      <c r="E68" s="100"/>
      <c r="F68" s="100"/>
      <c r="G68" s="100"/>
      <c r="H68" s="100"/>
      <c r="I68" s="101"/>
      <c r="J68" s="101"/>
      <c r="K68" s="101"/>
      <c r="L68" s="112"/>
      <c r="M68" s="37"/>
    </row>
    <row r="69" spans="3:13" ht="14.5" x14ac:dyDescent="0.35">
      <c r="C69" s="196" t="s">
        <v>97</v>
      </c>
      <c r="D69" s="205"/>
      <c r="E69" s="205"/>
      <c r="F69" s="205"/>
      <c r="G69" s="205"/>
      <c r="H69" s="206"/>
      <c r="L69" s="116"/>
      <c r="M69" s="109"/>
    </row>
    <row r="70" spans="3:13" ht="14.5" x14ac:dyDescent="0.35">
      <c r="C70" s="196" t="s">
        <v>231</v>
      </c>
      <c r="D70" s="205"/>
      <c r="E70" s="205"/>
      <c r="F70" s="205"/>
      <c r="G70" s="205"/>
      <c r="H70" s="206"/>
      <c r="L70" s="116"/>
      <c r="M70" s="109"/>
    </row>
    <row r="71" spans="3:13" ht="10.5" customHeight="1" x14ac:dyDescent="0.35">
      <c r="M71" s="110"/>
    </row>
    <row r="72" spans="3:13" ht="14.5" x14ac:dyDescent="0.35">
      <c r="C72" s="18" t="s">
        <v>55</v>
      </c>
      <c r="D72" s="19"/>
      <c r="E72" s="19"/>
      <c r="F72" s="19"/>
      <c r="G72" s="19"/>
      <c r="H72" s="19"/>
      <c r="I72" s="19"/>
      <c r="J72" s="19"/>
      <c r="K72" s="19"/>
      <c r="L72" s="19"/>
      <c r="M72" s="107" t="s">
        <v>181</v>
      </c>
    </row>
    <row r="73" spans="3:13" ht="14.5" x14ac:dyDescent="0.35">
      <c r="C73" s="196" t="s">
        <v>98</v>
      </c>
      <c r="D73" s="205"/>
      <c r="E73" s="205"/>
      <c r="F73" s="205"/>
      <c r="G73" s="205"/>
      <c r="H73" s="206"/>
      <c r="L73" s="116"/>
      <c r="M73" s="109"/>
    </row>
    <row r="74" spans="3:13" ht="14.5" x14ac:dyDescent="0.35">
      <c r="C74" s="196" t="s">
        <v>240</v>
      </c>
      <c r="D74" s="205"/>
      <c r="E74" s="205"/>
      <c r="F74" s="205"/>
      <c r="G74" s="205"/>
      <c r="H74" s="206"/>
      <c r="L74" s="116"/>
      <c r="M74" s="109"/>
    </row>
    <row r="75" spans="3:13" ht="14.5" x14ac:dyDescent="0.35">
      <c r="C75" s="196" t="s">
        <v>100</v>
      </c>
      <c r="D75" s="205"/>
      <c r="E75" s="205"/>
      <c r="F75" s="205"/>
      <c r="G75" s="205"/>
      <c r="H75" s="206"/>
      <c r="L75" s="116"/>
      <c r="M75" s="109"/>
    </row>
    <row r="76" spans="3:13" ht="14.5" x14ac:dyDescent="0.35">
      <c r="C76" s="196" t="s">
        <v>101</v>
      </c>
      <c r="D76" s="205"/>
      <c r="E76" s="205"/>
      <c r="F76" s="205"/>
      <c r="G76" s="205"/>
      <c r="H76" s="206"/>
      <c r="L76" s="116"/>
      <c r="M76" s="109"/>
    </row>
    <row r="77" spans="3:13" ht="14.5" x14ac:dyDescent="0.35">
      <c r="C77" s="196" t="s">
        <v>102</v>
      </c>
      <c r="D77" s="205"/>
      <c r="E77" s="205"/>
      <c r="F77" s="205"/>
      <c r="G77" s="205"/>
      <c r="H77" s="206"/>
      <c r="L77" s="116"/>
      <c r="M77" s="109"/>
    </row>
    <row r="78" spans="3:13" ht="10.5" customHeight="1" x14ac:dyDescent="0.35">
      <c r="C78" s="43"/>
      <c r="M78" s="110"/>
    </row>
    <row r="79" spans="3:13" ht="14.5" x14ac:dyDescent="0.35">
      <c r="C79" s="18" t="s">
        <v>56</v>
      </c>
      <c r="D79" s="19"/>
      <c r="E79" s="19"/>
      <c r="F79" s="19"/>
      <c r="G79" s="19"/>
      <c r="H79" s="19"/>
      <c r="I79" s="19"/>
      <c r="J79" s="19"/>
      <c r="K79" s="19"/>
      <c r="L79" s="19"/>
      <c r="M79" s="107" t="s">
        <v>181</v>
      </c>
    </row>
    <row r="80" spans="3:13" ht="14.5" x14ac:dyDescent="0.35">
      <c r="C80" s="196" t="s">
        <v>103</v>
      </c>
      <c r="D80" s="205"/>
      <c r="E80" s="205"/>
      <c r="F80" s="205"/>
      <c r="G80" s="205"/>
      <c r="H80" s="206"/>
      <c r="L80" s="116"/>
      <c r="M80" s="109"/>
    </row>
    <row r="81" spans="3:15" ht="14.5" x14ac:dyDescent="0.35">
      <c r="C81" s="196" t="s">
        <v>104</v>
      </c>
      <c r="D81" s="205"/>
      <c r="E81" s="205"/>
      <c r="F81" s="205"/>
      <c r="G81" s="205"/>
      <c r="H81" s="206"/>
      <c r="L81" s="116"/>
      <c r="M81" s="109"/>
    </row>
    <row r="82" spans="3:15" ht="14.5" x14ac:dyDescent="0.35">
      <c r="C82" s="39"/>
      <c r="D82" s="82"/>
      <c r="E82" s="82"/>
      <c r="F82" s="82"/>
      <c r="G82" s="82"/>
      <c r="H82" s="82"/>
      <c r="J82" s="37"/>
      <c r="K82" s="37"/>
      <c r="L82" s="33"/>
      <c r="M82" s="113"/>
      <c r="O82" s="80"/>
    </row>
    <row r="83" spans="3:15" ht="14.5" x14ac:dyDescent="0.35">
      <c r="C83" s="18" t="s">
        <v>57</v>
      </c>
      <c r="D83" s="19"/>
      <c r="E83" s="19"/>
      <c r="F83" s="19"/>
      <c r="G83" s="19"/>
      <c r="H83" s="19"/>
      <c r="I83" s="19"/>
      <c r="J83" s="19"/>
      <c r="K83" s="19"/>
      <c r="L83" s="19"/>
      <c r="M83" s="107" t="s">
        <v>181</v>
      </c>
    </row>
    <row r="84" spans="3:15" ht="14.5" x14ac:dyDescent="0.35">
      <c r="C84" s="104" t="s">
        <v>105</v>
      </c>
      <c r="M84" s="111"/>
    </row>
    <row r="85" spans="3:15" ht="14.5" x14ac:dyDescent="0.35">
      <c r="C85" s="196" t="s">
        <v>178</v>
      </c>
      <c r="D85" s="205"/>
      <c r="E85" s="205"/>
      <c r="F85" s="205"/>
      <c r="G85" s="205"/>
      <c r="H85" s="206"/>
      <c r="L85" s="116"/>
      <c r="M85" s="109"/>
    </row>
    <row r="86" spans="3:15" ht="14.5" x14ac:dyDescent="0.35">
      <c r="C86" s="196" t="s">
        <v>106</v>
      </c>
      <c r="D86" s="205"/>
      <c r="E86" s="205"/>
      <c r="F86" s="205"/>
      <c r="G86" s="205"/>
      <c r="H86" s="206"/>
      <c r="L86" s="116"/>
      <c r="M86" s="109"/>
    </row>
    <row r="87" spans="3:15" ht="14.5" x14ac:dyDescent="0.35">
      <c r="C87" s="196" t="s">
        <v>107</v>
      </c>
      <c r="D87" s="205"/>
      <c r="E87" s="205"/>
      <c r="F87" s="205"/>
      <c r="G87" s="205"/>
      <c r="H87" s="206"/>
      <c r="L87" s="116"/>
      <c r="M87" s="109"/>
    </row>
    <row r="88" spans="3:15" ht="14.5" x14ac:dyDescent="0.35">
      <c r="C88" s="196" t="s">
        <v>233</v>
      </c>
      <c r="D88" s="205"/>
      <c r="E88" s="205"/>
      <c r="F88" s="205"/>
      <c r="G88" s="205"/>
      <c r="H88" s="206"/>
      <c r="L88" s="117"/>
      <c r="M88" s="109"/>
    </row>
    <row r="89" spans="3:15" ht="14.5" x14ac:dyDescent="0.35">
      <c r="C89" s="196" t="s">
        <v>232</v>
      </c>
      <c r="D89" s="205"/>
      <c r="E89" s="205"/>
      <c r="F89" s="205"/>
      <c r="G89" s="205"/>
      <c r="H89" s="206"/>
      <c r="L89" s="210"/>
      <c r="M89" s="211"/>
    </row>
    <row r="90" spans="3:15" ht="14.5" x14ac:dyDescent="0.35">
      <c r="L90" s="212"/>
      <c r="M90" s="213"/>
    </row>
    <row r="91" spans="3:15" ht="14.5" x14ac:dyDescent="0.35">
      <c r="L91" s="214"/>
      <c r="M91" s="215"/>
    </row>
    <row r="92" spans="3:15" ht="14.5" x14ac:dyDescent="0.35"/>
    <row r="93" spans="3:15" ht="14.5" x14ac:dyDescent="0.35"/>
    <row r="94" spans="3:15" ht="15" customHeight="1" x14ac:dyDescent="0.35"/>
    <row r="95" spans="3:15" ht="14.5" hidden="1" x14ac:dyDescent="0.35"/>
    <row r="96" spans="3:15" ht="14.5" hidden="1" x14ac:dyDescent="0.35"/>
    <row r="97" ht="14.5" hidden="1" x14ac:dyDescent="0.35"/>
    <row r="98" ht="14.5" hidden="1" x14ac:dyDescent="0.35"/>
    <row r="99" ht="14.5" hidden="1" x14ac:dyDescent="0.35"/>
    <row r="100" ht="15" customHeight="1" x14ac:dyDescent="0.35"/>
    <row r="101" ht="15" customHeight="1" x14ac:dyDescent="0.35"/>
    <row r="102" ht="15" customHeight="1" x14ac:dyDescent="0.35"/>
    <row r="103" ht="15" customHeight="1" x14ac:dyDescent="0.35"/>
    <row r="104" ht="15" customHeight="1" x14ac:dyDescent="0.35"/>
    <row r="105" ht="15" customHeight="1" x14ac:dyDescent="0.35"/>
    <row r="106" ht="15" customHeight="1" x14ac:dyDescent="0.35"/>
    <row r="107" ht="15" customHeight="1" x14ac:dyDescent="0.35"/>
    <row r="108" ht="15" customHeight="1" x14ac:dyDescent="0.35"/>
    <row r="109" ht="15" customHeight="1" x14ac:dyDescent="0.35"/>
    <row r="111" ht="15" customHeight="1" x14ac:dyDescent="0.35"/>
    <row r="112" ht="15" customHeight="1" x14ac:dyDescent="0.35"/>
    <row r="113" ht="15" customHeight="1" x14ac:dyDescent="0.35"/>
    <row r="114" ht="15" customHeight="1" x14ac:dyDescent="0.35"/>
    <row r="115" ht="15" customHeight="1" x14ac:dyDescent="0.35"/>
    <row r="116" ht="15" customHeight="1" x14ac:dyDescent="0.35"/>
    <row r="117" ht="15" customHeight="1" x14ac:dyDescent="0.35"/>
  </sheetData>
  <sheetProtection algorithmName="SHA-512" hashValue="7p+1fqvXh7LZk/UmuXA9EHpt7wYy/KfsAT7dkZ4nOCm7f9Z9cwU9cRJ2XjxQ1BL2R1xlHG07+u0DVz8Lyi2pZQ==" saltValue="kjx+jsyVugp55hIbj2dZUw==" spinCount="100000" sheet="1" selectLockedCells="1"/>
  <mergeCells count="74">
    <mergeCell ref="C24:H24"/>
    <mergeCell ref="C15:F15"/>
    <mergeCell ref="G13:H13"/>
    <mergeCell ref="I13:J13"/>
    <mergeCell ref="K13:L13"/>
    <mergeCell ref="C14:F14"/>
    <mergeCell ref="G14:H14"/>
    <mergeCell ref="I14:J14"/>
    <mergeCell ref="K14:L14"/>
    <mergeCell ref="G15:H15"/>
    <mergeCell ref="I15:J15"/>
    <mergeCell ref="K15:L15"/>
    <mergeCell ref="C16:F16"/>
    <mergeCell ref="G16:H16"/>
    <mergeCell ref="I16:J16"/>
    <mergeCell ref="K16:L16"/>
    <mergeCell ref="C10:H10"/>
    <mergeCell ref="I10:M10"/>
    <mergeCell ref="C7:H7"/>
    <mergeCell ref="I7:M7"/>
    <mergeCell ref="C9:H9"/>
    <mergeCell ref="I9:M9"/>
    <mergeCell ref="C17:F17"/>
    <mergeCell ref="G17:H17"/>
    <mergeCell ref="I17:J17"/>
    <mergeCell ref="K17:L17"/>
    <mergeCell ref="C21:H21"/>
    <mergeCell ref="D43:H43"/>
    <mergeCell ref="C44:H44"/>
    <mergeCell ref="D45:H45"/>
    <mergeCell ref="J42:L42"/>
    <mergeCell ref="C25:H25"/>
    <mergeCell ref="C26:H26"/>
    <mergeCell ref="C27:H27"/>
    <mergeCell ref="C32:H32"/>
    <mergeCell ref="C33:H33"/>
    <mergeCell ref="C34:H34"/>
    <mergeCell ref="C39:H39"/>
    <mergeCell ref="C40:H40"/>
    <mergeCell ref="C41:H41"/>
    <mergeCell ref="D42:H42"/>
    <mergeCell ref="J45:L45"/>
    <mergeCell ref="C35:H35"/>
    <mergeCell ref="D46:H46"/>
    <mergeCell ref="C64:H64"/>
    <mergeCell ref="D48:H48"/>
    <mergeCell ref="J48:L48"/>
    <mergeCell ref="D49:H49"/>
    <mergeCell ref="C52:H52"/>
    <mergeCell ref="C53:H53"/>
    <mergeCell ref="C54:H54"/>
    <mergeCell ref="C57:H57"/>
    <mergeCell ref="C58:H58"/>
    <mergeCell ref="C59:H59"/>
    <mergeCell ref="C60:H60"/>
    <mergeCell ref="C63:H63"/>
    <mergeCell ref="C47:H47"/>
    <mergeCell ref="C85:H85"/>
    <mergeCell ref="C65:H65"/>
    <mergeCell ref="C66:H66"/>
    <mergeCell ref="C69:H69"/>
    <mergeCell ref="C70:H70"/>
    <mergeCell ref="C73:H73"/>
    <mergeCell ref="C74:H74"/>
    <mergeCell ref="C75:H75"/>
    <mergeCell ref="C76:H76"/>
    <mergeCell ref="C77:H77"/>
    <mergeCell ref="C80:H80"/>
    <mergeCell ref="C81:H81"/>
    <mergeCell ref="C86:H86"/>
    <mergeCell ref="C87:H87"/>
    <mergeCell ref="C88:H88"/>
    <mergeCell ref="C89:H89"/>
    <mergeCell ref="L89:M91"/>
  </mergeCells>
  <conditionalFormatting sqref="C35:H35">
    <cfRule type="expression" dxfId="23" priority="3">
      <formula>$L$34="Ja"</formula>
    </cfRule>
  </conditionalFormatting>
  <conditionalFormatting sqref="L35:M35">
    <cfRule type="expression" dxfId="22" priority="2">
      <formula>$L$34="Ja"</formula>
    </cfRule>
  </conditionalFormatting>
  <conditionalFormatting sqref="M35">
    <cfRule type="expression" dxfId="21" priority="1">
      <formula>$L$34="Ja"</formula>
    </cfRule>
  </conditionalFormatting>
  <dataValidations count="3">
    <dataValidation type="whole" allowBlank="1" showInputMessage="1" showErrorMessage="1" sqref="L63" xr:uid="{777F28B5-BA9E-4ABB-AC53-9CEBB02DEF07}">
      <formula1>0</formula1>
      <formula2>10000</formula2>
    </dataValidation>
    <dataValidation type="list" allowBlank="1" showInputMessage="1" showErrorMessage="1" sqref="L21 L24:L27 L32:L35 L39:L41 L43:L44 L46:L47 L49 L52:L54 L57:L60 L64:L66 L69:L70 L73:L77 L80:L81 L85:L88" xr:uid="{A0F60591-0683-4CDF-AEAB-74D0E0DFA056}">
      <formula1>Ja_Nein_nicht_relevant</formula1>
    </dataValidation>
    <dataValidation type="list" allowBlank="1" showInputMessage="1" showErrorMessage="1" sqref="L82" xr:uid="{AAF031F2-5E0F-4E60-9CB6-81B761C7F071}">
      <formula1>Ja_Nein</formula1>
    </dataValidation>
  </dataValidations>
  <pageMargins left="0.23622047244094491" right="0.23622047244094491" top="0.78740157480314965" bottom="0.78740157480314965" header="0.31496062992125984" footer="0.31496062992125984"/>
  <pageSetup paperSize="9" scale="44" orientation="portrait" r:id="rId1"/>
  <headerFooter>
    <oddFooter>&amp;L&amp;9Version 01/2025&amp;R&amp;9&amp;P von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8DF97-5455-4D5F-AE1B-7863EDB909EF}">
  <sheetPr codeName="Tabelle8"/>
  <dimension ref="A1:P117"/>
  <sheetViews>
    <sheetView zoomScaleNormal="100" zoomScaleSheetLayoutView="80" workbookViewId="0">
      <selection activeCell="I7" sqref="I7:M7"/>
    </sheetView>
  </sheetViews>
  <sheetFormatPr baseColWidth="10" defaultColWidth="11.453125" defaultRowHeight="15" customHeight="1" zeroHeight="1" x14ac:dyDescent="0.35"/>
  <cols>
    <col min="1" max="1" width="3.1796875" style="59" customWidth="1"/>
    <col min="2" max="2" width="2.453125" style="59" customWidth="1"/>
    <col min="3" max="3" width="4.453125" style="59" customWidth="1"/>
    <col min="4" max="4" width="27.54296875" style="59" customWidth="1"/>
    <col min="5" max="5" width="27.453125" style="59" customWidth="1"/>
    <col min="6" max="6" width="24.54296875" style="59" customWidth="1"/>
    <col min="7" max="7" width="19.453125" style="59" customWidth="1"/>
    <col min="8" max="8" width="20.453125" style="59" customWidth="1"/>
    <col min="9" max="9" width="15.453125" style="59" customWidth="1"/>
    <col min="10" max="10" width="21.1796875" style="59" customWidth="1"/>
    <col min="11" max="11" width="21" style="59" bestFit="1" customWidth="1"/>
    <col min="12" max="12" width="23.54296875" style="59" customWidth="1"/>
    <col min="13" max="13" width="25.54296875" style="59" customWidth="1"/>
    <col min="14" max="14" width="5.54296875" style="59" customWidth="1"/>
    <col min="15" max="15" width="11.453125" style="59" hidden="1" customWidth="1"/>
    <col min="16" max="16" width="8.1796875" style="59" hidden="1" customWidth="1"/>
    <col min="17" max="16384" width="11.453125" style="59"/>
  </cols>
  <sheetData>
    <row r="1" spans="1:16" ht="4.5" customHeight="1" x14ac:dyDescent="0.35">
      <c r="A1" s="59">
        <v>1</v>
      </c>
    </row>
    <row r="2" spans="1:16" ht="24.75" customHeight="1" x14ac:dyDescent="0.35">
      <c r="C2" s="231"/>
      <c r="D2" s="232"/>
      <c r="E2" s="232"/>
      <c r="F2" s="232"/>
      <c r="G2" s="232"/>
      <c r="H2" s="232"/>
      <c r="I2" s="232"/>
      <c r="J2" s="232"/>
      <c r="K2" s="232"/>
      <c r="L2" s="232"/>
      <c r="M2" s="83"/>
      <c r="N2" s="83"/>
      <c r="O2" s="83"/>
      <c r="P2" s="83"/>
    </row>
    <row r="3" spans="1:16" ht="5.25" customHeight="1" x14ac:dyDescent="0.35"/>
    <row r="4" spans="1:16" ht="30.75" customHeight="1" x14ac:dyDescent="0.6">
      <c r="C4" s="31" t="s">
        <v>210</v>
      </c>
      <c r="F4" s="31"/>
      <c r="K4" s="105" t="str">
        <f>HYPERLINK("#'Übersicht Vergabe'!A1","zurück zur Übersicht")</f>
        <v>zurück zur Übersicht</v>
      </c>
    </row>
    <row r="5" spans="1:16" ht="14.5" x14ac:dyDescent="0.35"/>
    <row r="6" spans="1:16" ht="14.5" x14ac:dyDescent="0.35">
      <c r="C6" s="18" t="s">
        <v>42</v>
      </c>
      <c r="D6" s="19"/>
      <c r="E6" s="19"/>
      <c r="F6" s="19"/>
      <c r="G6" s="19"/>
      <c r="H6" s="19"/>
      <c r="I6" s="19"/>
      <c r="J6" s="19"/>
      <c r="K6" s="19"/>
      <c r="L6" s="19"/>
      <c r="M6" s="62"/>
    </row>
    <row r="7" spans="1:16" ht="25.5" customHeight="1" x14ac:dyDescent="0.35">
      <c r="C7" s="158" t="s">
        <v>186</v>
      </c>
      <c r="D7" s="186"/>
      <c r="E7" s="186"/>
      <c r="F7" s="186"/>
      <c r="G7" s="186"/>
      <c r="H7" s="186"/>
      <c r="I7" s="222"/>
      <c r="J7" s="223"/>
      <c r="K7" s="223"/>
      <c r="L7" s="223"/>
      <c r="M7" s="224"/>
    </row>
    <row r="8" spans="1:16" ht="14.5" x14ac:dyDescent="0.35">
      <c r="C8" s="34" t="s">
        <v>171</v>
      </c>
    </row>
    <row r="9" spans="1:16" ht="14.5" hidden="1" x14ac:dyDescent="0.35">
      <c r="C9" s="228" t="s">
        <v>184</v>
      </c>
      <c r="D9" s="197"/>
      <c r="E9" s="197"/>
      <c r="F9" s="197"/>
      <c r="G9" s="197"/>
      <c r="H9" s="198"/>
      <c r="I9" s="229">
        <f>'Übersicht Vergabe'!E16</f>
        <v>0</v>
      </c>
      <c r="J9" s="230"/>
      <c r="K9" s="230"/>
      <c r="L9" s="230"/>
      <c r="M9" s="230"/>
    </row>
    <row r="10" spans="1:16" ht="25.5" customHeight="1" x14ac:dyDescent="0.35">
      <c r="C10" s="228" t="s">
        <v>183</v>
      </c>
      <c r="D10" s="197"/>
      <c r="E10" s="197"/>
      <c r="F10" s="197"/>
      <c r="G10" s="197"/>
      <c r="H10" s="198"/>
      <c r="I10" s="226" t="s">
        <v>69</v>
      </c>
      <c r="J10" s="227"/>
      <c r="K10" s="227"/>
      <c r="L10" s="227"/>
      <c r="M10" s="227"/>
    </row>
    <row r="11" spans="1:16" ht="10.5" customHeight="1" x14ac:dyDescent="0.35"/>
    <row r="12" spans="1:16" ht="14.5" x14ac:dyDescent="0.35">
      <c r="C12" s="18" t="s">
        <v>43</v>
      </c>
      <c r="D12" s="19"/>
      <c r="E12" s="19"/>
      <c r="F12" s="19"/>
      <c r="G12" s="19"/>
      <c r="H12" s="19"/>
      <c r="I12" s="19"/>
      <c r="J12" s="19"/>
      <c r="K12" s="19"/>
      <c r="L12" s="19"/>
      <c r="M12" s="107" t="s">
        <v>181</v>
      </c>
      <c r="N12" s="97"/>
    </row>
    <row r="13" spans="1:16" ht="33.75" customHeight="1" x14ac:dyDescent="0.35">
      <c r="C13" s="32"/>
      <c r="G13" s="200" t="s">
        <v>48</v>
      </c>
      <c r="H13" s="200"/>
      <c r="I13" s="200" t="s">
        <v>49</v>
      </c>
      <c r="J13" s="201"/>
      <c r="K13" s="200" t="s">
        <v>50</v>
      </c>
      <c r="L13" s="225"/>
      <c r="M13" s="108"/>
    </row>
    <row r="14" spans="1:16" ht="14.5" x14ac:dyDescent="0.35">
      <c r="C14" s="158" t="s">
        <v>223</v>
      </c>
      <c r="D14" s="186"/>
      <c r="E14" s="186"/>
      <c r="F14" s="187"/>
      <c r="G14" s="220"/>
      <c r="H14" s="220"/>
      <c r="I14" s="220"/>
      <c r="J14" s="220"/>
      <c r="K14" s="190" t="str">
        <f>IFERROR(HLOOKUP('Allgemeine Angaben'!K21,Datengrundlage!$E$22:$N$26,2,0),"")</f>
        <v/>
      </c>
      <c r="L14" s="221"/>
      <c r="M14" s="109"/>
      <c r="N14" s="98"/>
    </row>
    <row r="15" spans="1:16" ht="14.5" x14ac:dyDescent="0.35">
      <c r="C15" s="158" t="s">
        <v>235</v>
      </c>
      <c r="D15" s="186"/>
      <c r="E15" s="186"/>
      <c r="F15" s="187"/>
      <c r="G15" s="220"/>
      <c r="H15" s="220"/>
      <c r="I15" s="220"/>
      <c r="J15" s="220"/>
      <c r="K15" s="190" t="str">
        <f>IFERROR(IF('Allgemeine Angaben'!$H$11=Datengrundlage!$B$7,HLOOKUP('Allgemeine Angaben'!K21,Datengrundlage!$E$22:$N$26,3,0),HLOOKUP('Allgemeine Angaben'!K21,Datengrundlage!$E$22:$N$26,3,0)),"")</f>
        <v/>
      </c>
      <c r="L15" s="221"/>
      <c r="M15" s="109"/>
      <c r="N15" s="98"/>
    </row>
    <row r="16" spans="1:16" ht="14.5" x14ac:dyDescent="0.35">
      <c r="C16" s="158" t="s">
        <v>46</v>
      </c>
      <c r="D16" s="186"/>
      <c r="E16" s="186"/>
      <c r="F16" s="187"/>
      <c r="G16" s="220"/>
      <c r="H16" s="220"/>
      <c r="I16" s="220"/>
      <c r="J16" s="220"/>
      <c r="K16" s="190" t="str">
        <f>IFERROR(IF('Allgemeine Angaben'!$H$11=Datengrundlage!$B$7,HLOOKUP('Allgemeine Angaben'!K21,Datengrundlage!$E$22:$N$26,4,0),HLOOKUP('Allgemeine Angaben'!K21,Datengrundlage!$E$22:$N$26,4,0)),"")</f>
        <v/>
      </c>
      <c r="L16" s="221"/>
      <c r="M16" s="109"/>
      <c r="N16" s="98"/>
    </row>
    <row r="17" spans="3:14" ht="14.5" x14ac:dyDescent="0.35">
      <c r="C17" s="158" t="s">
        <v>47</v>
      </c>
      <c r="D17" s="186"/>
      <c r="E17" s="186"/>
      <c r="F17" s="187"/>
      <c r="G17" s="220"/>
      <c r="H17" s="220"/>
      <c r="I17" s="220"/>
      <c r="J17" s="220"/>
      <c r="K17" s="190" t="str">
        <f>IFERROR(IF('Allgemeine Angaben'!$H$11=Datengrundlage!$B$7,HLOOKUP('Allgemeine Angaben'!K21,Datengrundlage!$E$22:$N$26,5,0),HLOOKUP('Allgemeine Angaben'!K21,Datengrundlage!$E$22:$N$26,5,0)),"")</f>
        <v/>
      </c>
      <c r="L17" s="221"/>
      <c r="M17" s="109"/>
      <c r="N17" s="98"/>
    </row>
    <row r="18" spans="3:14" ht="14.5" x14ac:dyDescent="0.35">
      <c r="M18" s="110"/>
    </row>
    <row r="19" spans="3:14" ht="14.5" x14ac:dyDescent="0.35">
      <c r="C19" s="18" t="s">
        <v>52</v>
      </c>
      <c r="D19" s="19"/>
      <c r="E19" s="19"/>
      <c r="F19" s="19"/>
      <c r="G19" s="19"/>
      <c r="H19" s="19"/>
      <c r="I19" s="19"/>
      <c r="J19" s="19"/>
      <c r="K19" s="19"/>
      <c r="L19" s="19"/>
      <c r="M19" s="107" t="s">
        <v>181</v>
      </c>
    </row>
    <row r="20" spans="3:14" ht="18" customHeight="1" x14ac:dyDescent="0.35">
      <c r="C20" s="34" t="s">
        <v>59</v>
      </c>
      <c r="D20" s="35"/>
      <c r="E20" s="35"/>
      <c r="F20" s="35"/>
      <c r="G20" s="35"/>
      <c r="H20" s="35"/>
      <c r="I20" s="36"/>
      <c r="J20" s="36"/>
      <c r="K20" s="36"/>
      <c r="L20" s="36"/>
      <c r="M20" s="111"/>
    </row>
    <row r="21" spans="3:14" ht="14.5" x14ac:dyDescent="0.35">
      <c r="C21" s="199" t="s">
        <v>61</v>
      </c>
      <c r="D21" s="194"/>
      <c r="E21" s="194"/>
      <c r="F21" s="194"/>
      <c r="G21" s="194"/>
      <c r="H21" s="195"/>
      <c r="J21" s="37"/>
      <c r="K21" s="37"/>
      <c r="L21" s="116"/>
      <c r="M21" s="109"/>
      <c r="N21" s="98"/>
    </row>
    <row r="22" spans="3:14" ht="10.5" customHeight="1" x14ac:dyDescent="0.35">
      <c r="C22" s="39"/>
      <c r="D22" s="37"/>
      <c r="E22" s="37"/>
      <c r="F22" s="37"/>
      <c r="G22" s="37"/>
      <c r="H22" s="37"/>
      <c r="J22" s="37"/>
      <c r="K22" s="37"/>
      <c r="L22" s="110"/>
      <c r="M22" s="37"/>
    </row>
    <row r="23" spans="3:14" ht="18" customHeight="1" x14ac:dyDescent="0.35">
      <c r="C23" s="34" t="s">
        <v>88</v>
      </c>
      <c r="D23" s="35"/>
      <c r="E23" s="35"/>
      <c r="F23" s="35"/>
      <c r="G23" s="35"/>
      <c r="H23" s="35"/>
      <c r="I23" s="36"/>
      <c r="J23" s="36"/>
      <c r="K23" s="36"/>
      <c r="L23" s="36"/>
      <c r="M23" s="111"/>
    </row>
    <row r="24" spans="3:14" ht="14.5" x14ac:dyDescent="0.35">
      <c r="C24" s="196" t="s">
        <v>62</v>
      </c>
      <c r="D24" s="205"/>
      <c r="E24" s="205"/>
      <c r="F24" s="205"/>
      <c r="G24" s="205"/>
      <c r="H24" s="206"/>
      <c r="J24" s="37"/>
      <c r="K24" s="37"/>
      <c r="L24" s="116"/>
      <c r="M24" s="109"/>
      <c r="N24" s="98"/>
    </row>
    <row r="25" spans="3:14" ht="14.5" x14ac:dyDescent="0.35">
      <c r="C25" s="196" t="s">
        <v>63</v>
      </c>
      <c r="D25" s="205"/>
      <c r="E25" s="205"/>
      <c r="F25" s="205"/>
      <c r="G25" s="205"/>
      <c r="H25" s="206"/>
      <c r="J25" s="37"/>
      <c r="K25" s="37"/>
      <c r="L25" s="116"/>
      <c r="M25" s="109"/>
      <c r="N25" s="98"/>
    </row>
    <row r="26" spans="3:14" ht="14.5" x14ac:dyDescent="0.35">
      <c r="C26" s="196" t="str">
        <f>IF('Allgemeine Angaben'!$K$19=2018,"Weicht die Berechnung der Kostenschätzung von den §§12-18 BVergG 2018 ab?","Weicht die Berechnung der Kostenschätzung von den §§12-17 BVergG 2006 ab?")</f>
        <v>Weicht die Berechnung der Kostenschätzung von den §§12-17 BVergG 2006 ab?</v>
      </c>
      <c r="D26" s="205"/>
      <c r="E26" s="205"/>
      <c r="F26" s="205"/>
      <c r="G26" s="205"/>
      <c r="H26" s="206"/>
      <c r="J26" s="37"/>
      <c r="K26" s="37"/>
      <c r="L26" s="116"/>
      <c r="M26" s="109"/>
      <c r="N26" s="98"/>
    </row>
    <row r="27" spans="3:14" ht="14.5" x14ac:dyDescent="0.35">
      <c r="C27" s="196" t="str">
        <f>IF('Allgemeine Angaben'!$K$19=2018,"Wurden durch eine unrichtige Kostenschätzung Schwellenwerte unter- oder überschritten? (§12 BVergG 2018)","Wurden durch eine unrichtige Kostenschätzung Schwellenwerte unter- oder überschritten? (§12 BVergG 2006)")</f>
        <v>Wurden durch eine unrichtige Kostenschätzung Schwellenwerte unter- oder überschritten? (§12 BVergG 2006)</v>
      </c>
      <c r="D27" s="205"/>
      <c r="E27" s="205"/>
      <c r="F27" s="205"/>
      <c r="G27" s="205"/>
      <c r="H27" s="206"/>
      <c r="J27" s="99"/>
      <c r="K27" s="37"/>
      <c r="L27" s="116"/>
      <c r="M27" s="109"/>
      <c r="N27" s="98"/>
    </row>
    <row r="28" spans="3:14" ht="10.5" customHeight="1" x14ac:dyDescent="0.35">
      <c r="C28" s="39"/>
      <c r="D28" s="37"/>
      <c r="E28" s="37"/>
      <c r="F28" s="37"/>
      <c r="G28" s="37"/>
      <c r="H28" s="37"/>
      <c r="J28" s="37"/>
      <c r="K28" s="37"/>
      <c r="L28" s="37"/>
      <c r="M28" s="110"/>
    </row>
    <row r="29" spans="3:14" ht="10.5" customHeight="1" x14ac:dyDescent="0.35">
      <c r="C29" s="43"/>
      <c r="K29" s="37"/>
      <c r="L29" s="37"/>
      <c r="M29" s="37"/>
    </row>
    <row r="30" spans="3:14" ht="14.5" x14ac:dyDescent="0.35">
      <c r="C30" s="18" t="s">
        <v>53</v>
      </c>
      <c r="D30" s="19"/>
      <c r="E30" s="19"/>
      <c r="F30" s="19"/>
      <c r="G30" s="19"/>
      <c r="H30" s="19"/>
      <c r="I30" s="19"/>
      <c r="J30" s="19"/>
      <c r="K30" s="19"/>
      <c r="L30" s="19"/>
      <c r="M30" s="107" t="s">
        <v>181</v>
      </c>
    </row>
    <row r="31" spans="3:14" ht="18" customHeight="1" x14ac:dyDescent="0.35">
      <c r="C31" s="34" t="s">
        <v>89</v>
      </c>
      <c r="D31" s="100"/>
      <c r="E31" s="100"/>
      <c r="F31" s="100"/>
      <c r="G31" s="100"/>
      <c r="H31" s="100"/>
      <c r="I31" s="43"/>
      <c r="J31" s="43"/>
      <c r="K31" s="43"/>
      <c r="L31" s="43"/>
      <c r="M31" s="111"/>
    </row>
    <row r="32" spans="3:14" ht="14.25" customHeight="1" x14ac:dyDescent="0.35">
      <c r="C32" s="196" t="s">
        <v>64</v>
      </c>
      <c r="D32" s="205"/>
      <c r="E32" s="205"/>
      <c r="F32" s="205"/>
      <c r="G32" s="205"/>
      <c r="H32" s="206"/>
      <c r="I32" s="37"/>
      <c r="J32" s="37"/>
      <c r="K32" s="37"/>
      <c r="L32" s="116"/>
      <c r="M32" s="109"/>
    </row>
    <row r="33" spans="3:13" ht="14.5" x14ac:dyDescent="0.35">
      <c r="C33" s="196" t="s">
        <v>224</v>
      </c>
      <c r="D33" s="205"/>
      <c r="E33" s="205"/>
      <c r="F33" s="205"/>
      <c r="G33" s="205"/>
      <c r="H33" s="206"/>
      <c r="I33" s="37"/>
      <c r="J33" s="37"/>
      <c r="K33" s="37"/>
      <c r="L33" s="116"/>
      <c r="M33" s="109"/>
    </row>
    <row r="34" spans="3:13" ht="14.5" x14ac:dyDescent="0.35">
      <c r="C34" s="196" t="s">
        <v>60</v>
      </c>
      <c r="D34" s="205"/>
      <c r="E34" s="205"/>
      <c r="F34" s="205"/>
      <c r="G34" s="205"/>
      <c r="H34" s="206"/>
      <c r="I34" s="37"/>
      <c r="J34" s="37"/>
      <c r="K34" s="37"/>
      <c r="L34" s="116"/>
      <c r="M34" s="109"/>
    </row>
    <row r="35" spans="3:13" ht="15" customHeight="1" x14ac:dyDescent="0.35">
      <c r="C35" s="218" t="str">
        <f>IF(L34="Ja","Wenn ja, wurde die Friständerung in geeigneter Form durchgeführt?","")</f>
        <v/>
      </c>
      <c r="D35" s="219"/>
      <c r="E35" s="219"/>
      <c r="F35" s="219"/>
      <c r="G35" s="219"/>
      <c r="H35" s="219"/>
      <c r="I35" s="37"/>
      <c r="J35" s="37"/>
      <c r="K35" s="37"/>
      <c r="L35" s="33"/>
      <c r="M35" s="110"/>
    </row>
    <row r="36" spans="3:13" ht="10.5" customHeight="1" x14ac:dyDescent="0.35">
      <c r="M36" s="37"/>
    </row>
    <row r="37" spans="3:13" ht="14.5" x14ac:dyDescent="0.35">
      <c r="C37" s="18" t="s">
        <v>54</v>
      </c>
      <c r="D37" s="19"/>
      <c r="E37" s="19"/>
      <c r="F37" s="19"/>
      <c r="G37" s="19"/>
      <c r="H37" s="19"/>
      <c r="I37" s="19"/>
      <c r="J37" s="19"/>
      <c r="K37" s="19"/>
      <c r="L37" s="19"/>
      <c r="M37" s="107" t="s">
        <v>181</v>
      </c>
    </row>
    <row r="38" spans="3:13" ht="18" customHeight="1" x14ac:dyDescent="0.35">
      <c r="C38" s="34" t="s">
        <v>87</v>
      </c>
      <c r="D38" s="100"/>
      <c r="E38" s="100"/>
      <c r="F38" s="100"/>
      <c r="G38" s="100"/>
      <c r="H38" s="100"/>
      <c r="I38" s="101"/>
      <c r="J38" s="101"/>
      <c r="K38" s="101"/>
      <c r="L38" s="101"/>
      <c r="M38" s="111"/>
    </row>
    <row r="39" spans="3:13" ht="14.5" x14ac:dyDescent="0.35">
      <c r="C39" s="196" t="s">
        <v>79</v>
      </c>
      <c r="D39" s="205"/>
      <c r="E39" s="205"/>
      <c r="F39" s="205"/>
      <c r="G39" s="205"/>
      <c r="H39" s="206"/>
      <c r="L39" s="116"/>
      <c r="M39" s="109"/>
    </row>
    <row r="40" spans="3:13" ht="14.5" x14ac:dyDescent="0.35">
      <c r="C40" s="196" t="s">
        <v>80</v>
      </c>
      <c r="D40" s="205"/>
      <c r="E40" s="205"/>
      <c r="F40" s="205"/>
      <c r="G40" s="205"/>
      <c r="H40" s="206"/>
      <c r="L40" s="116"/>
      <c r="M40" s="109"/>
    </row>
    <row r="41" spans="3:13" ht="14.5" x14ac:dyDescent="0.35">
      <c r="C41" s="196" t="s">
        <v>225</v>
      </c>
      <c r="D41" s="205"/>
      <c r="E41" s="205"/>
      <c r="F41" s="205"/>
      <c r="G41" s="205"/>
      <c r="H41" s="206"/>
      <c r="L41" s="116"/>
      <c r="M41" s="109"/>
    </row>
    <row r="42" spans="3:13" ht="42" customHeight="1" x14ac:dyDescent="0.35">
      <c r="D42" s="196" t="s">
        <v>81</v>
      </c>
      <c r="E42" s="205"/>
      <c r="F42" s="205"/>
      <c r="G42" s="205"/>
      <c r="H42" s="206"/>
      <c r="I42" s="37"/>
      <c r="J42" s="216"/>
      <c r="K42" s="217"/>
      <c r="L42" s="217"/>
      <c r="M42" s="109"/>
    </row>
    <row r="43" spans="3:13" ht="14.5" x14ac:dyDescent="0.35">
      <c r="D43" s="196" t="s">
        <v>82</v>
      </c>
      <c r="E43" s="205"/>
      <c r="F43" s="205"/>
      <c r="G43" s="205"/>
      <c r="H43" s="206"/>
      <c r="L43" s="116"/>
      <c r="M43" s="109"/>
    </row>
    <row r="44" spans="3:13" ht="14.5" x14ac:dyDescent="0.35">
      <c r="C44" s="196" t="s">
        <v>226</v>
      </c>
      <c r="D44" s="205"/>
      <c r="E44" s="205"/>
      <c r="F44" s="205"/>
      <c r="G44" s="205"/>
      <c r="H44" s="206"/>
      <c r="L44" s="116"/>
      <c r="M44" s="109"/>
    </row>
    <row r="45" spans="3:13" ht="42" customHeight="1" x14ac:dyDescent="0.35">
      <c r="D45" s="196" t="s">
        <v>81</v>
      </c>
      <c r="E45" s="205"/>
      <c r="F45" s="205"/>
      <c r="G45" s="205"/>
      <c r="H45" s="206"/>
      <c r="J45" s="216"/>
      <c r="K45" s="217"/>
      <c r="L45" s="217"/>
      <c r="M45" s="109"/>
    </row>
    <row r="46" spans="3:13" ht="14.5" x14ac:dyDescent="0.35">
      <c r="D46" s="196" t="s">
        <v>83</v>
      </c>
      <c r="E46" s="205"/>
      <c r="F46" s="205"/>
      <c r="G46" s="205"/>
      <c r="H46" s="206"/>
      <c r="L46" s="116"/>
      <c r="M46" s="109"/>
    </row>
    <row r="47" spans="3:13" ht="14.5" x14ac:dyDescent="0.35">
      <c r="C47" s="196" t="s">
        <v>227</v>
      </c>
      <c r="D47" s="205"/>
      <c r="E47" s="205"/>
      <c r="F47" s="205"/>
      <c r="G47" s="205"/>
      <c r="H47" s="206"/>
      <c r="L47" s="116"/>
      <c r="M47" s="109"/>
    </row>
    <row r="48" spans="3:13" ht="42" customHeight="1" x14ac:dyDescent="0.35">
      <c r="D48" s="196" t="s">
        <v>81</v>
      </c>
      <c r="E48" s="205"/>
      <c r="F48" s="205"/>
      <c r="G48" s="205"/>
      <c r="H48" s="206"/>
      <c r="J48" s="216"/>
      <c r="K48" s="217"/>
      <c r="L48" s="217"/>
      <c r="M48" s="109"/>
    </row>
    <row r="49" spans="3:15" ht="14.5" x14ac:dyDescent="0.35">
      <c r="D49" s="196" t="s">
        <v>84</v>
      </c>
      <c r="E49" s="205"/>
      <c r="F49" s="205"/>
      <c r="G49" s="205"/>
      <c r="H49" s="206"/>
      <c r="L49" s="116"/>
      <c r="M49" s="109"/>
    </row>
    <row r="50" spans="3:15" ht="10.5" customHeight="1" x14ac:dyDescent="0.35">
      <c r="M50" s="110"/>
    </row>
    <row r="51" spans="3:15" ht="14.5" x14ac:dyDescent="0.35">
      <c r="C51" s="34" t="s">
        <v>90</v>
      </c>
      <c r="D51" s="100"/>
      <c r="E51" s="100"/>
      <c r="F51" s="100"/>
      <c r="G51" s="100"/>
      <c r="H51" s="100"/>
      <c r="I51" s="101"/>
      <c r="J51" s="101"/>
      <c r="K51" s="101"/>
      <c r="L51" s="101"/>
      <c r="M51" s="111"/>
    </row>
    <row r="52" spans="3:15" ht="14.5" x14ac:dyDescent="0.35">
      <c r="C52" s="196" t="s">
        <v>85</v>
      </c>
      <c r="D52" s="205"/>
      <c r="E52" s="205"/>
      <c r="F52" s="205"/>
      <c r="G52" s="205"/>
      <c r="H52" s="206"/>
      <c r="L52" s="116"/>
      <c r="M52" s="109"/>
    </row>
    <row r="53" spans="3:15" ht="14.5" x14ac:dyDescent="0.35">
      <c r="C53" s="196" t="s">
        <v>219</v>
      </c>
      <c r="D53" s="205"/>
      <c r="E53" s="205"/>
      <c r="F53" s="205"/>
      <c r="G53" s="205"/>
      <c r="H53" s="206"/>
      <c r="L53" s="116"/>
      <c r="M53" s="109"/>
    </row>
    <row r="54" spans="3:15" ht="14.5" x14ac:dyDescent="0.35">
      <c r="C54" s="196" t="s">
        <v>86</v>
      </c>
      <c r="D54" s="205"/>
      <c r="E54" s="205"/>
      <c r="F54" s="205"/>
      <c r="G54" s="205"/>
      <c r="H54" s="206"/>
      <c r="L54" s="116"/>
      <c r="M54" s="109"/>
    </row>
    <row r="55" spans="3:15" ht="9" customHeight="1" x14ac:dyDescent="0.35">
      <c r="M55" s="110"/>
    </row>
    <row r="56" spans="3:15" ht="14.5" x14ac:dyDescent="0.35">
      <c r="C56" s="34" t="s">
        <v>91</v>
      </c>
      <c r="D56" s="100"/>
      <c r="E56" s="100"/>
      <c r="F56" s="100"/>
      <c r="G56" s="100"/>
      <c r="H56" s="100"/>
      <c r="I56" s="101"/>
      <c r="J56" s="101"/>
      <c r="K56" s="101"/>
      <c r="L56" s="101"/>
      <c r="M56" s="111"/>
    </row>
    <row r="57" spans="3:15" ht="14.5" x14ac:dyDescent="0.35">
      <c r="C57" s="196" t="str">
        <f>IF('Allgemeine Angaben'!$K$19=2018,"Wurden die Auswahlkriterien nach den Regeln des BVergG 2018 bekanntgegeben?","Wurden die Auswahlkriterien nach den Regeln des BVergG 2006 bekanntgegeben?")</f>
        <v>Wurden die Auswahlkriterien nach den Regeln des BVergG 2006 bekanntgegeben?</v>
      </c>
      <c r="D57" s="205"/>
      <c r="E57" s="205"/>
      <c r="F57" s="205"/>
      <c r="G57" s="205"/>
      <c r="H57" s="206"/>
      <c r="L57" s="116"/>
      <c r="M57" s="109"/>
    </row>
    <row r="58" spans="3:15" ht="14.5" x14ac:dyDescent="0.35">
      <c r="C58" s="196" t="s">
        <v>92</v>
      </c>
      <c r="D58" s="205"/>
      <c r="E58" s="205"/>
      <c r="F58" s="205"/>
      <c r="G58" s="205"/>
      <c r="H58" s="206"/>
      <c r="L58" s="116"/>
      <c r="M58" s="109"/>
    </row>
    <row r="59" spans="3:15" ht="14.5" x14ac:dyDescent="0.35">
      <c r="C59" s="196" t="s">
        <v>228</v>
      </c>
      <c r="D59" s="205"/>
      <c r="E59" s="205"/>
      <c r="F59" s="205"/>
      <c r="G59" s="205"/>
      <c r="H59" s="206"/>
      <c r="L59" s="116"/>
      <c r="M59" s="109"/>
    </row>
    <row r="60" spans="3:15" ht="14.5" x14ac:dyDescent="0.35">
      <c r="C60" s="196" t="s">
        <v>93</v>
      </c>
      <c r="D60" s="205"/>
      <c r="E60" s="205"/>
      <c r="F60" s="205"/>
      <c r="G60" s="205"/>
      <c r="H60" s="206"/>
      <c r="L60" s="116"/>
      <c r="M60" s="109"/>
    </row>
    <row r="61" spans="3:15" ht="10.5" customHeight="1" x14ac:dyDescent="0.35">
      <c r="M61" s="110"/>
    </row>
    <row r="62" spans="3:15" ht="14.5" x14ac:dyDescent="0.35">
      <c r="C62" s="34" t="s">
        <v>237</v>
      </c>
      <c r="D62" s="100"/>
      <c r="E62" s="100"/>
      <c r="F62" s="100"/>
      <c r="G62" s="100"/>
      <c r="H62" s="100"/>
      <c r="I62" s="101"/>
      <c r="J62" s="101"/>
      <c r="K62" s="101"/>
      <c r="L62" s="112"/>
      <c r="M62" s="37"/>
    </row>
    <row r="63" spans="3:15" ht="14.5" x14ac:dyDescent="0.35">
      <c r="C63" s="196" t="s">
        <v>95</v>
      </c>
      <c r="D63" s="205"/>
      <c r="E63" s="205"/>
      <c r="F63" s="205"/>
      <c r="G63" s="205"/>
      <c r="H63" s="206"/>
      <c r="L63" s="116"/>
      <c r="M63" s="109"/>
      <c r="N63" s="102"/>
      <c r="O63" s="103"/>
    </row>
    <row r="64" spans="3:15" ht="30.75" customHeight="1" x14ac:dyDescent="0.35">
      <c r="C64" s="207" t="str">
        <f>IF('Allgemeine Angaben'!$K$19=2018,"Hat die Angebotsöffnung entsprechend der Regelungen des BVergG 2018 stattgefunden? (nicht zwingend vorzunehmen: vgl. §133 Abs. 4 BVergG 2018)","Hat die Angebotsöffnung entsprechend der Regelungen des BVergG 2006 stattgefunden? (nicht zwingend vorzunehmen: vgl. §§118 und 121 Abs. 4 BVergG 2006)")</f>
        <v>Hat die Angebotsöffnung entsprechend der Regelungen des BVergG 2006 stattgefunden? (nicht zwingend vorzunehmen: vgl. §§118 und 121 Abs. 4 BVergG 2006)</v>
      </c>
      <c r="D64" s="208"/>
      <c r="E64" s="208"/>
      <c r="F64" s="208"/>
      <c r="G64" s="208"/>
      <c r="H64" s="209"/>
      <c r="L64" s="116"/>
      <c r="M64" s="109"/>
    </row>
    <row r="65" spans="3:13" ht="14.25" customHeight="1" x14ac:dyDescent="0.35">
      <c r="C65" s="207" t="str">
        <f>IF('Allgemeine Angaben'!$K$19=2018,"Wurden alle Entscheidungen entsprechend dem BVergG 2018 durchgeführt und dokumentiert (bspw. Ausschluss von Bietern und Bieterinnen?)","Wurden alle Entscheidungen entsprechend dem BVergG 2006 durchgeführt und dokumentiert (bspw. Ausschluss von Bietern und Bieterinnen?)")</f>
        <v>Wurden alle Entscheidungen entsprechend dem BVergG 2006 durchgeführt und dokumentiert (bspw. Ausschluss von Bietern und Bieterinnen?)</v>
      </c>
      <c r="D65" s="208"/>
      <c r="E65" s="208"/>
      <c r="F65" s="208"/>
      <c r="G65" s="208"/>
      <c r="H65" s="209"/>
      <c r="L65" s="116"/>
      <c r="M65" s="109"/>
    </row>
    <row r="66" spans="3:13" ht="27" customHeight="1" x14ac:dyDescent="0.35">
      <c r="C66" s="207" t="s">
        <v>230</v>
      </c>
      <c r="D66" s="208"/>
      <c r="E66" s="208"/>
      <c r="F66" s="208"/>
      <c r="G66" s="208"/>
      <c r="H66" s="209"/>
      <c r="L66" s="116"/>
      <c r="M66" s="109"/>
    </row>
    <row r="67" spans="3:13" ht="10.5" customHeight="1" x14ac:dyDescent="0.35">
      <c r="M67" s="110"/>
    </row>
    <row r="68" spans="3:13" ht="14.5" x14ac:dyDescent="0.35">
      <c r="C68" s="34" t="s">
        <v>96</v>
      </c>
      <c r="D68" s="100"/>
      <c r="E68" s="100"/>
      <c r="F68" s="100"/>
      <c r="G68" s="100"/>
      <c r="H68" s="100"/>
      <c r="I68" s="101"/>
      <c r="J68" s="101"/>
      <c r="K68" s="101"/>
      <c r="L68" s="101"/>
      <c r="M68" s="111"/>
    </row>
    <row r="69" spans="3:13" ht="14.5" x14ac:dyDescent="0.35">
      <c r="C69" s="196" t="s">
        <v>97</v>
      </c>
      <c r="D69" s="205"/>
      <c r="E69" s="205"/>
      <c r="F69" s="205"/>
      <c r="G69" s="205"/>
      <c r="H69" s="206"/>
      <c r="L69" s="116"/>
      <c r="M69" s="109"/>
    </row>
    <row r="70" spans="3:13" ht="14.5" x14ac:dyDescent="0.35">
      <c r="C70" s="196" t="s">
        <v>231</v>
      </c>
      <c r="D70" s="205"/>
      <c r="E70" s="205"/>
      <c r="F70" s="205"/>
      <c r="G70" s="205"/>
      <c r="H70" s="206"/>
      <c r="L70" s="116"/>
      <c r="M70" s="109"/>
    </row>
    <row r="71" spans="3:13" ht="10.5" customHeight="1" x14ac:dyDescent="0.35">
      <c r="M71" s="110"/>
    </row>
    <row r="72" spans="3:13" ht="14.5" x14ac:dyDescent="0.35">
      <c r="C72" s="18" t="s">
        <v>55</v>
      </c>
      <c r="D72" s="19"/>
      <c r="E72" s="19"/>
      <c r="F72" s="19"/>
      <c r="G72" s="19"/>
      <c r="H72" s="19"/>
      <c r="I72" s="19"/>
      <c r="J72" s="19"/>
      <c r="K72" s="19"/>
      <c r="L72" s="19"/>
      <c r="M72" s="107" t="s">
        <v>181</v>
      </c>
    </row>
    <row r="73" spans="3:13" ht="14.5" x14ac:dyDescent="0.35">
      <c r="C73" s="196" t="s">
        <v>98</v>
      </c>
      <c r="D73" s="205"/>
      <c r="E73" s="205"/>
      <c r="F73" s="205"/>
      <c r="G73" s="205"/>
      <c r="H73" s="206"/>
      <c r="L73" s="116"/>
      <c r="M73" s="109"/>
    </row>
    <row r="74" spans="3:13" ht="14.5" x14ac:dyDescent="0.35">
      <c r="C74" s="196" t="s">
        <v>240</v>
      </c>
      <c r="D74" s="205"/>
      <c r="E74" s="205"/>
      <c r="F74" s="205"/>
      <c r="G74" s="205"/>
      <c r="H74" s="206"/>
      <c r="L74" s="116"/>
      <c r="M74" s="109"/>
    </row>
    <row r="75" spans="3:13" ht="14.5" x14ac:dyDescent="0.35">
      <c r="C75" s="196" t="s">
        <v>100</v>
      </c>
      <c r="D75" s="205"/>
      <c r="E75" s="205"/>
      <c r="F75" s="205"/>
      <c r="G75" s="205"/>
      <c r="H75" s="206"/>
      <c r="L75" s="116"/>
      <c r="M75" s="109"/>
    </row>
    <row r="76" spans="3:13" ht="14.5" x14ac:dyDescent="0.35">
      <c r="C76" s="196" t="s">
        <v>101</v>
      </c>
      <c r="D76" s="205"/>
      <c r="E76" s="205"/>
      <c r="F76" s="205"/>
      <c r="G76" s="205"/>
      <c r="H76" s="206"/>
      <c r="L76" s="116"/>
      <c r="M76" s="109"/>
    </row>
    <row r="77" spans="3:13" ht="14.5" x14ac:dyDescent="0.35">
      <c r="C77" s="196" t="s">
        <v>102</v>
      </c>
      <c r="D77" s="205"/>
      <c r="E77" s="205"/>
      <c r="F77" s="205"/>
      <c r="G77" s="205"/>
      <c r="H77" s="206"/>
      <c r="L77" s="116"/>
      <c r="M77" s="109"/>
    </row>
    <row r="78" spans="3:13" ht="10.5" customHeight="1" x14ac:dyDescent="0.35">
      <c r="C78" s="43"/>
      <c r="L78" s="110"/>
      <c r="M78" s="37"/>
    </row>
    <row r="79" spans="3:13" ht="14.5" x14ac:dyDescent="0.35">
      <c r="C79" s="18" t="s">
        <v>56</v>
      </c>
      <c r="D79" s="19"/>
      <c r="E79" s="19"/>
      <c r="F79" s="19"/>
      <c r="G79" s="19"/>
      <c r="H79" s="19"/>
      <c r="I79" s="19"/>
      <c r="J79" s="19"/>
      <c r="K79" s="19"/>
      <c r="L79" s="19"/>
      <c r="M79" s="107" t="s">
        <v>181</v>
      </c>
    </row>
    <row r="80" spans="3:13" ht="14.5" x14ac:dyDescent="0.35">
      <c r="C80" s="196" t="s">
        <v>103</v>
      </c>
      <c r="D80" s="205"/>
      <c r="E80" s="205"/>
      <c r="F80" s="205"/>
      <c r="G80" s="205"/>
      <c r="H80" s="206"/>
      <c r="L80" s="116"/>
      <c r="M80" s="109"/>
    </row>
    <row r="81" spans="3:15" ht="14.5" x14ac:dyDescent="0.35">
      <c r="C81" s="196" t="s">
        <v>104</v>
      </c>
      <c r="D81" s="205"/>
      <c r="E81" s="205"/>
      <c r="F81" s="205"/>
      <c r="G81" s="205"/>
      <c r="H81" s="206"/>
      <c r="L81" s="116"/>
      <c r="M81" s="109"/>
    </row>
    <row r="82" spans="3:15" ht="14.5" x14ac:dyDescent="0.35">
      <c r="C82" s="39"/>
      <c r="D82" s="82"/>
      <c r="E82" s="82"/>
      <c r="F82" s="82"/>
      <c r="G82" s="82"/>
      <c r="H82" s="82"/>
      <c r="J82" s="37"/>
      <c r="K82" s="37"/>
      <c r="L82" s="33"/>
      <c r="M82" s="113"/>
      <c r="O82" s="80"/>
    </row>
    <row r="83" spans="3:15" ht="14.5" x14ac:dyDescent="0.35">
      <c r="C83" s="18" t="s">
        <v>57</v>
      </c>
      <c r="D83" s="19"/>
      <c r="E83" s="19"/>
      <c r="F83" s="19"/>
      <c r="G83" s="19"/>
      <c r="H83" s="19"/>
      <c r="I83" s="19"/>
      <c r="J83" s="19"/>
      <c r="K83" s="19"/>
      <c r="L83" s="19"/>
      <c r="M83" s="107" t="s">
        <v>181</v>
      </c>
    </row>
    <row r="84" spans="3:15" ht="14.5" x14ac:dyDescent="0.35">
      <c r="C84" s="104" t="s">
        <v>105</v>
      </c>
      <c r="M84" s="111"/>
    </row>
    <row r="85" spans="3:15" ht="14.5" x14ac:dyDescent="0.35">
      <c r="C85" s="196" t="s">
        <v>178</v>
      </c>
      <c r="D85" s="205"/>
      <c r="E85" s="205"/>
      <c r="F85" s="205"/>
      <c r="G85" s="205"/>
      <c r="H85" s="206"/>
      <c r="L85" s="116"/>
      <c r="M85" s="109"/>
    </row>
    <row r="86" spans="3:15" ht="14.5" x14ac:dyDescent="0.35">
      <c r="C86" s="196" t="s">
        <v>106</v>
      </c>
      <c r="D86" s="205"/>
      <c r="E86" s="205"/>
      <c r="F86" s="205"/>
      <c r="G86" s="205"/>
      <c r="H86" s="206"/>
      <c r="L86" s="116"/>
      <c r="M86" s="109"/>
    </row>
    <row r="87" spans="3:15" ht="14.5" x14ac:dyDescent="0.35">
      <c r="C87" s="196" t="s">
        <v>107</v>
      </c>
      <c r="D87" s="205"/>
      <c r="E87" s="205"/>
      <c r="F87" s="205"/>
      <c r="G87" s="205"/>
      <c r="H87" s="206"/>
      <c r="L87" s="116"/>
      <c r="M87" s="109"/>
    </row>
    <row r="88" spans="3:15" ht="14.5" x14ac:dyDescent="0.35">
      <c r="C88" s="196" t="s">
        <v>233</v>
      </c>
      <c r="D88" s="205"/>
      <c r="E88" s="205"/>
      <c r="F88" s="205"/>
      <c r="G88" s="205"/>
      <c r="H88" s="206"/>
      <c r="L88" s="117"/>
      <c r="M88" s="109"/>
    </row>
    <row r="89" spans="3:15" ht="14.5" x14ac:dyDescent="0.35">
      <c r="C89" s="196" t="s">
        <v>232</v>
      </c>
      <c r="D89" s="205"/>
      <c r="E89" s="205"/>
      <c r="F89" s="205"/>
      <c r="G89" s="205"/>
      <c r="H89" s="206"/>
      <c r="L89" s="210"/>
      <c r="M89" s="211"/>
    </row>
    <row r="90" spans="3:15" ht="14.5" x14ac:dyDescent="0.35">
      <c r="L90" s="212"/>
      <c r="M90" s="213"/>
    </row>
    <row r="91" spans="3:15" ht="14.5" x14ac:dyDescent="0.35">
      <c r="L91" s="214"/>
      <c r="M91" s="215"/>
    </row>
    <row r="92" spans="3:15" ht="14.5" x14ac:dyDescent="0.35"/>
    <row r="93" spans="3:15" ht="14.5" x14ac:dyDescent="0.35"/>
    <row r="94" spans="3:15" ht="15" customHeight="1" x14ac:dyDescent="0.35"/>
    <row r="95" spans="3:15" ht="14.5" hidden="1" x14ac:dyDescent="0.35"/>
    <row r="96" spans="3:15" ht="14.5" hidden="1" x14ac:dyDescent="0.35"/>
    <row r="97" ht="14.5" hidden="1" x14ac:dyDescent="0.35"/>
    <row r="98" ht="14.5" hidden="1" x14ac:dyDescent="0.35"/>
    <row r="99" ht="14.5" hidden="1" x14ac:dyDescent="0.35"/>
    <row r="100" ht="15" customHeight="1" x14ac:dyDescent="0.35"/>
    <row r="101" ht="15" customHeight="1" x14ac:dyDescent="0.35"/>
    <row r="102" ht="15" customHeight="1" x14ac:dyDescent="0.35"/>
    <row r="103" ht="15" customHeight="1" x14ac:dyDescent="0.35"/>
    <row r="104" ht="15" customHeight="1" x14ac:dyDescent="0.35"/>
    <row r="105" ht="15" customHeight="1" x14ac:dyDescent="0.35"/>
    <row r="106" ht="15" customHeight="1" x14ac:dyDescent="0.35"/>
    <row r="107" ht="15" customHeight="1" x14ac:dyDescent="0.35"/>
    <row r="108" ht="15" customHeight="1" x14ac:dyDescent="0.35"/>
    <row r="109" ht="15" customHeight="1" x14ac:dyDescent="0.35"/>
    <row r="111" ht="15" customHeight="1" x14ac:dyDescent="0.35"/>
    <row r="112" ht="15" customHeight="1" x14ac:dyDescent="0.35"/>
    <row r="113" ht="15" customHeight="1" x14ac:dyDescent="0.35"/>
    <row r="114" ht="15" customHeight="1" x14ac:dyDescent="0.35"/>
    <row r="115" ht="15" customHeight="1" x14ac:dyDescent="0.35"/>
    <row r="116" ht="15" customHeight="1" x14ac:dyDescent="0.35"/>
    <row r="117" ht="15" customHeight="1" x14ac:dyDescent="0.35"/>
  </sheetData>
  <sheetProtection algorithmName="SHA-512" hashValue="LiF2fDP4t0WdjUftNIdWhkEjwZfVDFfLHK06nJGZNx9VWLoZJ8/p5to8oZeOo3x2aztJz2XEjrwMLb1QhNCZNQ==" saltValue="QO+5TR92wCjStj7ozgg8sA==" spinCount="100000" sheet="1" selectLockedCells="1"/>
  <mergeCells count="75">
    <mergeCell ref="C24:H24"/>
    <mergeCell ref="G13:H13"/>
    <mergeCell ref="I13:J13"/>
    <mergeCell ref="K13:L13"/>
    <mergeCell ref="C14:F14"/>
    <mergeCell ref="G14:H14"/>
    <mergeCell ref="I14:J14"/>
    <mergeCell ref="K14:L14"/>
    <mergeCell ref="C15:F15"/>
    <mergeCell ref="G15:H15"/>
    <mergeCell ref="I15:J15"/>
    <mergeCell ref="K15:L15"/>
    <mergeCell ref="C16:F16"/>
    <mergeCell ref="G16:H16"/>
    <mergeCell ref="I16:J16"/>
    <mergeCell ref="K16:L16"/>
    <mergeCell ref="C10:H10"/>
    <mergeCell ref="I10:M10"/>
    <mergeCell ref="C2:L2"/>
    <mergeCell ref="C7:H7"/>
    <mergeCell ref="I7:M7"/>
    <mergeCell ref="C9:H9"/>
    <mergeCell ref="I9:M9"/>
    <mergeCell ref="C17:F17"/>
    <mergeCell ref="G17:H17"/>
    <mergeCell ref="I17:J17"/>
    <mergeCell ref="K17:L17"/>
    <mergeCell ref="C21:H21"/>
    <mergeCell ref="D43:H43"/>
    <mergeCell ref="C44:H44"/>
    <mergeCell ref="D45:H45"/>
    <mergeCell ref="J42:L42"/>
    <mergeCell ref="C25:H25"/>
    <mergeCell ref="C26:H26"/>
    <mergeCell ref="C27:H27"/>
    <mergeCell ref="C32:H32"/>
    <mergeCell ref="C33:H33"/>
    <mergeCell ref="C34:H34"/>
    <mergeCell ref="C39:H39"/>
    <mergeCell ref="C40:H40"/>
    <mergeCell ref="C41:H41"/>
    <mergeCell ref="D42:H42"/>
    <mergeCell ref="J45:L45"/>
    <mergeCell ref="C35:H35"/>
    <mergeCell ref="D46:H46"/>
    <mergeCell ref="C64:H64"/>
    <mergeCell ref="D48:H48"/>
    <mergeCell ref="J48:L48"/>
    <mergeCell ref="D49:H49"/>
    <mergeCell ref="C52:H52"/>
    <mergeCell ref="C53:H53"/>
    <mergeCell ref="C54:H54"/>
    <mergeCell ref="C57:H57"/>
    <mergeCell ref="C58:H58"/>
    <mergeCell ref="C59:H59"/>
    <mergeCell ref="C60:H60"/>
    <mergeCell ref="C63:H63"/>
    <mergeCell ref="C47:H47"/>
    <mergeCell ref="C85:H85"/>
    <mergeCell ref="C65:H65"/>
    <mergeCell ref="C66:H66"/>
    <mergeCell ref="C69:H69"/>
    <mergeCell ref="C70:H70"/>
    <mergeCell ref="C73:H73"/>
    <mergeCell ref="C74:H74"/>
    <mergeCell ref="C75:H75"/>
    <mergeCell ref="C76:H76"/>
    <mergeCell ref="C77:H77"/>
    <mergeCell ref="C80:H80"/>
    <mergeCell ref="C81:H81"/>
    <mergeCell ref="C86:H86"/>
    <mergeCell ref="C87:H87"/>
    <mergeCell ref="C88:H88"/>
    <mergeCell ref="C89:H89"/>
    <mergeCell ref="L89:M91"/>
  </mergeCells>
  <conditionalFormatting sqref="C35:H35">
    <cfRule type="expression" dxfId="20" priority="3">
      <formula>$L$34="Ja"</formula>
    </cfRule>
  </conditionalFormatting>
  <conditionalFormatting sqref="L35:M35">
    <cfRule type="expression" dxfId="19" priority="2">
      <formula>$L$34="Ja"</formula>
    </cfRule>
  </conditionalFormatting>
  <conditionalFormatting sqref="M35">
    <cfRule type="expression" dxfId="18" priority="1">
      <formula>$L$34="Ja"</formula>
    </cfRule>
  </conditionalFormatting>
  <dataValidations count="3">
    <dataValidation type="list" allowBlank="1" showInputMessage="1" showErrorMessage="1" sqref="L82" xr:uid="{07A550A5-1C7F-4D92-8EC3-6C3574B98891}">
      <formula1>Ja_Nein</formula1>
    </dataValidation>
    <dataValidation type="list" allowBlank="1" showInputMessage="1" showErrorMessage="1" sqref="L21 L24:L27 L32:L35 L39:L41 L43:L44 L46:L47 L49 L52:L54 L57:L60 L64:L66 L69:L70 L73:L77 L80:L81 L85:L88" xr:uid="{D30D57F2-AF3C-4252-A951-253893EA5A2C}">
      <formula1>Ja_Nein_nicht_relevant</formula1>
    </dataValidation>
    <dataValidation type="whole" allowBlank="1" showInputMessage="1" showErrorMessage="1" sqref="L63" xr:uid="{572F4B50-D90D-4CDA-9EB3-ACEF13C05B6F}">
      <formula1>0</formula1>
      <formula2>10000</formula2>
    </dataValidation>
  </dataValidations>
  <pageMargins left="0.23622047244094491" right="0.23622047244094491" top="0.78740157480314965" bottom="0.78740157480314965" header="0.31496062992125984" footer="0.31496062992125984"/>
  <pageSetup paperSize="9" scale="43" orientation="portrait" r:id="rId1"/>
  <headerFooter>
    <oddFooter>&amp;L&amp;9Version 01/2025&amp;R&amp;9&amp;P von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6F063-A9D0-4D0B-A293-C6C1ED250F29}">
  <sheetPr codeName="Tabelle9"/>
  <dimension ref="C1:P117"/>
  <sheetViews>
    <sheetView zoomScaleNormal="100" zoomScaleSheetLayoutView="80" workbookViewId="0">
      <selection activeCell="I7" sqref="I7:M7"/>
    </sheetView>
  </sheetViews>
  <sheetFormatPr baseColWidth="10" defaultColWidth="11.453125" defaultRowHeight="15" customHeight="1" zeroHeight="1" x14ac:dyDescent="0.35"/>
  <cols>
    <col min="1" max="1" width="3.1796875" style="59" customWidth="1"/>
    <col min="2" max="2" width="2.453125" style="59" customWidth="1"/>
    <col min="3" max="3" width="4.453125" style="59" customWidth="1"/>
    <col min="4" max="4" width="27.54296875" style="59" customWidth="1"/>
    <col min="5" max="5" width="27.453125" style="59" customWidth="1"/>
    <col min="6" max="6" width="24.54296875" style="59" customWidth="1"/>
    <col min="7" max="7" width="19.453125" style="59" customWidth="1"/>
    <col min="8" max="8" width="20.453125" style="59" customWidth="1"/>
    <col min="9" max="9" width="15.453125" style="59" customWidth="1"/>
    <col min="10" max="10" width="21.1796875" style="59" customWidth="1"/>
    <col min="11" max="11" width="21" style="59" bestFit="1" customWidth="1"/>
    <col min="12" max="12" width="23.54296875" style="59" customWidth="1"/>
    <col min="13" max="13" width="25.54296875" style="59" customWidth="1"/>
    <col min="14" max="14" width="5.54296875" style="59" customWidth="1"/>
    <col min="15" max="15" width="11.453125" style="59" hidden="1" customWidth="1"/>
    <col min="16" max="16" width="8.1796875" style="59" hidden="1" customWidth="1"/>
    <col min="17" max="16384" width="11.453125" style="59"/>
  </cols>
  <sheetData>
    <row r="1" spans="3:16" ht="4.5" customHeight="1" x14ac:dyDescent="0.35"/>
    <row r="2" spans="3:16" ht="24.75" customHeight="1" x14ac:dyDescent="0.35">
      <c r="C2" s="231"/>
      <c r="D2" s="232"/>
      <c r="E2" s="232"/>
      <c r="F2" s="232"/>
      <c r="G2" s="232"/>
      <c r="H2" s="232"/>
      <c r="I2" s="232"/>
      <c r="J2" s="232"/>
      <c r="K2" s="232"/>
      <c r="L2" s="232"/>
      <c r="M2" s="83"/>
      <c r="N2" s="83"/>
      <c r="O2" s="83"/>
      <c r="P2" s="83"/>
    </row>
    <row r="3" spans="3:16" ht="5.25" customHeight="1" x14ac:dyDescent="0.35"/>
    <row r="4" spans="3:16" ht="30.75" customHeight="1" x14ac:dyDescent="0.6">
      <c r="C4" s="31" t="s">
        <v>211</v>
      </c>
      <c r="F4" s="31"/>
      <c r="K4" s="105" t="str">
        <f>HYPERLINK("#'Übersicht Vergabe'!A1","zurück zur Übersicht")</f>
        <v>zurück zur Übersicht</v>
      </c>
    </row>
    <row r="5" spans="3:16" ht="14.5" x14ac:dyDescent="0.35"/>
    <row r="6" spans="3:16" ht="14.5" x14ac:dyDescent="0.35">
      <c r="C6" s="18" t="s">
        <v>42</v>
      </c>
      <c r="D6" s="19"/>
      <c r="E6" s="19"/>
      <c r="F6" s="19"/>
      <c r="G6" s="19"/>
      <c r="H6" s="19"/>
      <c r="I6" s="19"/>
      <c r="J6" s="19"/>
      <c r="K6" s="19"/>
      <c r="L6" s="19"/>
      <c r="M6" s="62"/>
    </row>
    <row r="7" spans="3:16" ht="25.5" customHeight="1" x14ac:dyDescent="0.35">
      <c r="C7" s="158" t="s">
        <v>186</v>
      </c>
      <c r="D7" s="186"/>
      <c r="E7" s="186"/>
      <c r="F7" s="186"/>
      <c r="G7" s="186"/>
      <c r="H7" s="186"/>
      <c r="I7" s="222"/>
      <c r="J7" s="223"/>
      <c r="K7" s="223"/>
      <c r="L7" s="223"/>
      <c r="M7" s="224"/>
    </row>
    <row r="8" spans="3:16" ht="14.5" x14ac:dyDescent="0.35">
      <c r="C8" s="34" t="s">
        <v>171</v>
      </c>
    </row>
    <row r="9" spans="3:16" ht="14.5" hidden="1" x14ac:dyDescent="0.35">
      <c r="C9" s="228" t="s">
        <v>184</v>
      </c>
      <c r="D9" s="197"/>
      <c r="E9" s="197"/>
      <c r="F9" s="197"/>
      <c r="G9" s="197"/>
      <c r="H9" s="198"/>
      <c r="I9" s="229">
        <f>'Übersicht Vergabe'!E16</f>
        <v>0</v>
      </c>
      <c r="J9" s="230"/>
      <c r="K9" s="230"/>
      <c r="L9" s="230"/>
      <c r="M9" s="230"/>
    </row>
    <row r="10" spans="3:16" ht="25.5" customHeight="1" x14ac:dyDescent="0.35">
      <c r="C10" s="228" t="s">
        <v>183</v>
      </c>
      <c r="D10" s="197"/>
      <c r="E10" s="197"/>
      <c r="F10" s="197"/>
      <c r="G10" s="197"/>
      <c r="H10" s="198"/>
      <c r="I10" s="226" t="s">
        <v>70</v>
      </c>
      <c r="J10" s="227"/>
      <c r="K10" s="227"/>
      <c r="L10" s="227"/>
      <c r="M10" s="227"/>
    </row>
    <row r="11" spans="3:16" ht="10.5" customHeight="1" x14ac:dyDescent="0.35"/>
    <row r="12" spans="3:16" ht="14.5" x14ac:dyDescent="0.35">
      <c r="C12" s="18" t="s">
        <v>43</v>
      </c>
      <c r="D12" s="19"/>
      <c r="E12" s="19"/>
      <c r="F12" s="19"/>
      <c r="G12" s="19"/>
      <c r="H12" s="19"/>
      <c r="I12" s="19"/>
      <c r="J12" s="19"/>
      <c r="K12" s="19"/>
      <c r="L12" s="19"/>
      <c r="M12" s="107" t="s">
        <v>181</v>
      </c>
      <c r="N12" s="97"/>
    </row>
    <row r="13" spans="3:16" ht="33.75" customHeight="1" x14ac:dyDescent="0.35">
      <c r="C13" s="32"/>
      <c r="G13" s="200" t="s">
        <v>48</v>
      </c>
      <c r="H13" s="200"/>
      <c r="I13" s="200" t="s">
        <v>49</v>
      </c>
      <c r="J13" s="201"/>
      <c r="K13" s="200" t="s">
        <v>50</v>
      </c>
      <c r="L13" s="225"/>
      <c r="M13" s="108"/>
    </row>
    <row r="14" spans="3:16" ht="14.5" x14ac:dyDescent="0.35">
      <c r="C14" s="158" t="s">
        <v>223</v>
      </c>
      <c r="D14" s="186"/>
      <c r="E14" s="186"/>
      <c r="F14" s="187"/>
      <c r="G14" s="220"/>
      <c r="H14" s="220"/>
      <c r="I14" s="220"/>
      <c r="J14" s="220"/>
      <c r="K14" s="190" t="str">
        <f>IFERROR(HLOOKUP('Allgemeine Angaben'!K21,Datengrundlage!$E$22:$N$26,2,0),"")</f>
        <v/>
      </c>
      <c r="L14" s="221"/>
      <c r="M14" s="109"/>
      <c r="N14" s="98"/>
    </row>
    <row r="15" spans="3:16" ht="14.5" x14ac:dyDescent="0.35">
      <c r="C15" s="158" t="s">
        <v>235</v>
      </c>
      <c r="D15" s="186"/>
      <c r="E15" s="186"/>
      <c r="F15" s="187"/>
      <c r="G15" s="220"/>
      <c r="H15" s="220"/>
      <c r="I15" s="220"/>
      <c r="J15" s="220"/>
      <c r="K15" s="190" t="str">
        <f>IFERROR(IF('Allgemeine Angaben'!$H$11=Datengrundlage!$B$7,HLOOKUP('Allgemeine Angaben'!K21,Datengrundlage!$E$22:$N$26,3,0),HLOOKUP('Allgemeine Angaben'!K21,Datengrundlage!$E$22:$N$26,3,0)),"")</f>
        <v/>
      </c>
      <c r="L15" s="221"/>
      <c r="M15" s="109"/>
      <c r="N15" s="98"/>
    </row>
    <row r="16" spans="3:16" ht="14.5" x14ac:dyDescent="0.35">
      <c r="C16" s="158" t="s">
        <v>46</v>
      </c>
      <c r="D16" s="186"/>
      <c r="E16" s="186"/>
      <c r="F16" s="187"/>
      <c r="G16" s="220"/>
      <c r="H16" s="220"/>
      <c r="I16" s="220"/>
      <c r="J16" s="220"/>
      <c r="K16" s="190" t="str">
        <f>IFERROR(IF('Allgemeine Angaben'!$H$11=Datengrundlage!$B$7,HLOOKUP('Allgemeine Angaben'!K21,Datengrundlage!$E$22:$N$26,4,0),HLOOKUP('Allgemeine Angaben'!K21,Datengrundlage!$E$22:$N$26,4,0)),"")</f>
        <v/>
      </c>
      <c r="L16" s="221"/>
      <c r="M16" s="109"/>
      <c r="N16" s="98"/>
    </row>
    <row r="17" spans="3:14" ht="14.5" x14ac:dyDescent="0.35">
      <c r="C17" s="158" t="s">
        <v>47</v>
      </c>
      <c r="D17" s="186"/>
      <c r="E17" s="186"/>
      <c r="F17" s="187"/>
      <c r="G17" s="220"/>
      <c r="H17" s="220"/>
      <c r="I17" s="220"/>
      <c r="J17" s="220"/>
      <c r="K17" s="190" t="str">
        <f>IFERROR(IF('Allgemeine Angaben'!$H$11=Datengrundlage!$B$7,HLOOKUP('Allgemeine Angaben'!K21,Datengrundlage!$E$22:$N$26,5,0),HLOOKUP('Allgemeine Angaben'!K21,Datengrundlage!$E$22:$N$26,5,0)),"")</f>
        <v/>
      </c>
      <c r="L17" s="221"/>
      <c r="M17" s="109"/>
      <c r="N17" s="98"/>
    </row>
    <row r="18" spans="3:14" ht="14.5" x14ac:dyDescent="0.35">
      <c r="M18" s="110"/>
    </row>
    <row r="19" spans="3:14" ht="14.5" x14ac:dyDescent="0.35">
      <c r="C19" s="18" t="s">
        <v>52</v>
      </c>
      <c r="D19" s="19"/>
      <c r="E19" s="19"/>
      <c r="F19" s="19"/>
      <c r="G19" s="19"/>
      <c r="H19" s="19"/>
      <c r="I19" s="19"/>
      <c r="J19" s="19"/>
      <c r="K19" s="19"/>
      <c r="L19" s="19"/>
      <c r="M19" s="107" t="s">
        <v>181</v>
      </c>
    </row>
    <row r="20" spans="3:14" ht="18" customHeight="1" x14ac:dyDescent="0.35">
      <c r="C20" s="34" t="s">
        <v>59</v>
      </c>
      <c r="D20" s="35"/>
      <c r="E20" s="35"/>
      <c r="F20" s="35"/>
      <c r="G20" s="35"/>
      <c r="H20" s="35"/>
      <c r="I20" s="36"/>
      <c r="J20" s="36"/>
      <c r="K20" s="36"/>
      <c r="L20" s="36"/>
      <c r="M20" s="111"/>
    </row>
    <row r="21" spans="3:14" ht="14.5" x14ac:dyDescent="0.35">
      <c r="C21" s="199" t="s">
        <v>61</v>
      </c>
      <c r="D21" s="194"/>
      <c r="E21" s="194"/>
      <c r="F21" s="194"/>
      <c r="G21" s="194"/>
      <c r="H21" s="195"/>
      <c r="J21" s="37"/>
      <c r="K21" s="37"/>
      <c r="L21" s="116"/>
      <c r="M21" s="109"/>
      <c r="N21" s="98"/>
    </row>
    <row r="22" spans="3:14" ht="10.5" customHeight="1" x14ac:dyDescent="0.35">
      <c r="C22" s="39"/>
      <c r="D22" s="37"/>
      <c r="E22" s="37"/>
      <c r="F22" s="37"/>
      <c r="G22" s="37"/>
      <c r="H22" s="37"/>
      <c r="J22" s="37"/>
      <c r="K22" s="37"/>
      <c r="L22" s="37"/>
      <c r="M22" s="110"/>
    </row>
    <row r="23" spans="3:14" ht="18" customHeight="1" x14ac:dyDescent="0.35">
      <c r="C23" s="34" t="s">
        <v>88</v>
      </c>
      <c r="D23" s="35"/>
      <c r="E23" s="35"/>
      <c r="F23" s="35"/>
      <c r="G23" s="35"/>
      <c r="H23" s="35"/>
      <c r="I23" s="36"/>
      <c r="J23" s="36"/>
      <c r="K23" s="36"/>
      <c r="L23" s="36"/>
      <c r="M23" s="111"/>
    </row>
    <row r="24" spans="3:14" ht="14.5" x14ac:dyDescent="0.35">
      <c r="C24" s="196" t="s">
        <v>62</v>
      </c>
      <c r="D24" s="205"/>
      <c r="E24" s="205"/>
      <c r="F24" s="205"/>
      <c r="G24" s="205"/>
      <c r="H24" s="206"/>
      <c r="J24" s="37"/>
      <c r="K24" s="37"/>
      <c r="L24" s="116"/>
      <c r="M24" s="109"/>
      <c r="N24" s="98"/>
    </row>
    <row r="25" spans="3:14" ht="14.5" x14ac:dyDescent="0.35">
      <c r="C25" s="196" t="s">
        <v>63</v>
      </c>
      <c r="D25" s="205"/>
      <c r="E25" s="205"/>
      <c r="F25" s="205"/>
      <c r="G25" s="205"/>
      <c r="H25" s="206"/>
      <c r="J25" s="37"/>
      <c r="K25" s="37"/>
      <c r="L25" s="116"/>
      <c r="M25" s="109"/>
      <c r="N25" s="98"/>
    </row>
    <row r="26" spans="3:14" ht="14.5" x14ac:dyDescent="0.35">
      <c r="C26" s="196" t="str">
        <f>IF('Allgemeine Angaben'!$K$19=2018,"Weicht die Berechnung der Kostenschätzung von den §§12-18 BVergG 2018 ab?","Weicht die Berechnung der Kostenschätzung von den §§12-17 BVergG 2006 ab?")</f>
        <v>Weicht die Berechnung der Kostenschätzung von den §§12-17 BVergG 2006 ab?</v>
      </c>
      <c r="D26" s="205"/>
      <c r="E26" s="205"/>
      <c r="F26" s="205"/>
      <c r="G26" s="205"/>
      <c r="H26" s="206"/>
      <c r="J26" s="37"/>
      <c r="K26" s="37"/>
      <c r="L26" s="116"/>
      <c r="M26" s="109"/>
      <c r="N26" s="98"/>
    </row>
    <row r="27" spans="3:14" ht="14.5" x14ac:dyDescent="0.35">
      <c r="C27" s="196" t="str">
        <f>IF('Allgemeine Angaben'!$K$19=2018,"Wurden durch eine unrichtige Kostenschätzung Schwellenwerte unter- oder überschritten? (§12 BVergG 2018)","Wurden durch eine unrichtige Kostenschätzung Schwellenwerte unter- oder überschritten? (§12 BVergG 2006)")</f>
        <v>Wurden durch eine unrichtige Kostenschätzung Schwellenwerte unter- oder überschritten? (§12 BVergG 2006)</v>
      </c>
      <c r="D27" s="205"/>
      <c r="E27" s="205"/>
      <c r="F27" s="205"/>
      <c r="G27" s="205"/>
      <c r="H27" s="206"/>
      <c r="J27" s="99"/>
      <c r="K27" s="37"/>
      <c r="L27" s="116"/>
      <c r="M27" s="109"/>
      <c r="N27" s="98"/>
    </row>
    <row r="28" spans="3:14" ht="10.5" customHeight="1" x14ac:dyDescent="0.35">
      <c r="C28" s="39"/>
      <c r="D28" s="37"/>
      <c r="E28" s="37"/>
      <c r="F28" s="37"/>
      <c r="G28" s="37"/>
      <c r="H28" s="37"/>
      <c r="J28" s="37"/>
      <c r="K28" s="37"/>
      <c r="L28" s="37"/>
      <c r="M28" s="110"/>
    </row>
    <row r="29" spans="3:14" ht="10.5" customHeight="1" x14ac:dyDescent="0.35">
      <c r="C29" s="43"/>
      <c r="K29" s="37"/>
      <c r="L29" s="37"/>
      <c r="M29" s="37"/>
    </row>
    <row r="30" spans="3:14" ht="14.5" x14ac:dyDescent="0.35">
      <c r="C30" s="18" t="s">
        <v>53</v>
      </c>
      <c r="D30" s="19"/>
      <c r="E30" s="19"/>
      <c r="F30" s="19"/>
      <c r="G30" s="19"/>
      <c r="H30" s="19"/>
      <c r="I30" s="19"/>
      <c r="J30" s="19"/>
      <c r="K30" s="19"/>
      <c r="L30" s="19"/>
      <c r="M30" s="107" t="s">
        <v>181</v>
      </c>
    </row>
    <row r="31" spans="3:14" ht="18" customHeight="1" x14ac:dyDescent="0.35">
      <c r="C31" s="34" t="s">
        <v>89</v>
      </c>
      <c r="D31" s="100"/>
      <c r="E31" s="100"/>
      <c r="F31" s="100"/>
      <c r="G31" s="100"/>
      <c r="H31" s="100"/>
      <c r="I31" s="43"/>
      <c r="J31" s="43"/>
      <c r="K31" s="43"/>
      <c r="L31" s="115"/>
      <c r="M31" s="37"/>
    </row>
    <row r="32" spans="3:14" ht="14.25" customHeight="1" x14ac:dyDescent="0.35">
      <c r="C32" s="196" t="s">
        <v>64</v>
      </c>
      <c r="D32" s="205"/>
      <c r="E32" s="205"/>
      <c r="F32" s="205"/>
      <c r="G32" s="205"/>
      <c r="H32" s="206"/>
      <c r="I32" s="37"/>
      <c r="J32" s="37"/>
      <c r="K32" s="37"/>
      <c r="L32" s="116"/>
      <c r="M32" s="109"/>
    </row>
    <row r="33" spans="3:13" ht="14.5" x14ac:dyDescent="0.35">
      <c r="C33" s="196" t="s">
        <v>224</v>
      </c>
      <c r="D33" s="205"/>
      <c r="E33" s="205"/>
      <c r="F33" s="205"/>
      <c r="G33" s="205"/>
      <c r="H33" s="206"/>
      <c r="I33" s="37"/>
      <c r="J33" s="37"/>
      <c r="K33" s="37"/>
      <c r="L33" s="116"/>
      <c r="M33" s="109"/>
    </row>
    <row r="34" spans="3:13" ht="14.5" x14ac:dyDescent="0.35">
      <c r="C34" s="196" t="s">
        <v>60</v>
      </c>
      <c r="D34" s="205"/>
      <c r="E34" s="205"/>
      <c r="F34" s="205"/>
      <c r="G34" s="205"/>
      <c r="H34" s="206"/>
      <c r="I34" s="37"/>
      <c r="J34" s="37"/>
      <c r="K34" s="37"/>
      <c r="L34" s="116"/>
      <c r="M34" s="109"/>
    </row>
    <row r="35" spans="3:13" ht="15" customHeight="1" x14ac:dyDescent="0.35">
      <c r="C35" s="218" t="str">
        <f>IF(L34="Ja","Wenn ja, wurde die Friständerung in geeigneter Form durchgeführt?","")</f>
        <v/>
      </c>
      <c r="D35" s="219"/>
      <c r="E35" s="219"/>
      <c r="F35" s="219"/>
      <c r="G35" s="219"/>
      <c r="H35" s="219"/>
      <c r="I35" s="37"/>
      <c r="J35" s="37"/>
      <c r="K35" s="37"/>
      <c r="L35" s="33"/>
      <c r="M35" s="110"/>
    </row>
    <row r="36" spans="3:13" ht="10.5" customHeight="1" x14ac:dyDescent="0.35">
      <c r="M36" s="37"/>
    </row>
    <row r="37" spans="3:13" ht="14.5" x14ac:dyDescent="0.35">
      <c r="C37" s="18" t="s">
        <v>54</v>
      </c>
      <c r="D37" s="19"/>
      <c r="E37" s="19"/>
      <c r="F37" s="19"/>
      <c r="G37" s="19"/>
      <c r="H37" s="19"/>
      <c r="I37" s="19"/>
      <c r="J37" s="19"/>
      <c r="K37" s="19"/>
      <c r="L37" s="19"/>
      <c r="M37" s="107" t="s">
        <v>181</v>
      </c>
    </row>
    <row r="38" spans="3:13" ht="18" customHeight="1" x14ac:dyDescent="0.35">
      <c r="C38" s="34" t="s">
        <v>87</v>
      </c>
      <c r="D38" s="100"/>
      <c r="E38" s="100"/>
      <c r="F38" s="100"/>
      <c r="G38" s="100"/>
      <c r="H38" s="100"/>
      <c r="I38" s="101"/>
      <c r="J38" s="101"/>
      <c r="K38" s="101"/>
      <c r="L38" s="101"/>
      <c r="M38" s="111"/>
    </row>
    <row r="39" spans="3:13" ht="14.5" x14ac:dyDescent="0.35">
      <c r="C39" s="196" t="s">
        <v>79</v>
      </c>
      <c r="D39" s="205"/>
      <c r="E39" s="205"/>
      <c r="F39" s="205"/>
      <c r="G39" s="205"/>
      <c r="H39" s="206"/>
      <c r="L39" s="116"/>
      <c r="M39" s="109"/>
    </row>
    <row r="40" spans="3:13" ht="14.5" x14ac:dyDescent="0.35">
      <c r="C40" s="196" t="s">
        <v>80</v>
      </c>
      <c r="D40" s="205"/>
      <c r="E40" s="205"/>
      <c r="F40" s="205"/>
      <c r="G40" s="205"/>
      <c r="H40" s="206"/>
      <c r="L40" s="116"/>
      <c r="M40" s="109"/>
    </row>
    <row r="41" spans="3:13" ht="14.5" x14ac:dyDescent="0.35">
      <c r="C41" s="196" t="s">
        <v>225</v>
      </c>
      <c r="D41" s="205"/>
      <c r="E41" s="205"/>
      <c r="F41" s="205"/>
      <c r="G41" s="205"/>
      <c r="H41" s="206"/>
      <c r="L41" s="116"/>
      <c r="M41" s="109"/>
    </row>
    <row r="42" spans="3:13" ht="42" customHeight="1" x14ac:dyDescent="0.35">
      <c r="D42" s="196" t="s">
        <v>81</v>
      </c>
      <c r="E42" s="205"/>
      <c r="F42" s="205"/>
      <c r="G42" s="205"/>
      <c r="H42" s="206"/>
      <c r="I42" s="37"/>
      <c r="J42" s="216"/>
      <c r="K42" s="217"/>
      <c r="L42" s="217"/>
      <c r="M42" s="109"/>
    </row>
    <row r="43" spans="3:13" ht="14.5" x14ac:dyDescent="0.35">
      <c r="D43" s="196" t="s">
        <v>82</v>
      </c>
      <c r="E43" s="205"/>
      <c r="F43" s="205"/>
      <c r="G43" s="205"/>
      <c r="H43" s="206"/>
      <c r="L43" s="116"/>
      <c r="M43" s="109"/>
    </row>
    <row r="44" spans="3:13" ht="14.5" x14ac:dyDescent="0.35">
      <c r="C44" s="196" t="s">
        <v>226</v>
      </c>
      <c r="D44" s="205"/>
      <c r="E44" s="205"/>
      <c r="F44" s="205"/>
      <c r="G44" s="205"/>
      <c r="H44" s="206"/>
      <c r="L44" s="116"/>
      <c r="M44" s="109"/>
    </row>
    <row r="45" spans="3:13" ht="42" customHeight="1" x14ac:dyDescent="0.35">
      <c r="D45" s="196" t="s">
        <v>81</v>
      </c>
      <c r="E45" s="205"/>
      <c r="F45" s="205"/>
      <c r="G45" s="205"/>
      <c r="H45" s="206"/>
      <c r="J45" s="216"/>
      <c r="K45" s="217"/>
      <c r="L45" s="217"/>
      <c r="M45" s="109"/>
    </row>
    <row r="46" spans="3:13" ht="14.5" x14ac:dyDescent="0.35">
      <c r="D46" s="196" t="s">
        <v>83</v>
      </c>
      <c r="E46" s="205"/>
      <c r="F46" s="205"/>
      <c r="G46" s="205"/>
      <c r="H46" s="206"/>
      <c r="L46" s="116"/>
      <c r="M46" s="109"/>
    </row>
    <row r="47" spans="3:13" ht="14.5" x14ac:dyDescent="0.35">
      <c r="C47" s="196" t="s">
        <v>227</v>
      </c>
      <c r="D47" s="205"/>
      <c r="E47" s="205"/>
      <c r="F47" s="205"/>
      <c r="G47" s="205"/>
      <c r="H47" s="206"/>
      <c r="L47" s="116"/>
      <c r="M47" s="109"/>
    </row>
    <row r="48" spans="3:13" ht="42" customHeight="1" x14ac:dyDescent="0.35">
      <c r="D48" s="196" t="s">
        <v>81</v>
      </c>
      <c r="E48" s="205"/>
      <c r="F48" s="205"/>
      <c r="G48" s="205"/>
      <c r="H48" s="206"/>
      <c r="J48" s="216"/>
      <c r="K48" s="217"/>
      <c r="L48" s="217"/>
      <c r="M48" s="109"/>
    </row>
    <row r="49" spans="3:15" ht="14.5" x14ac:dyDescent="0.35">
      <c r="D49" s="196" t="s">
        <v>84</v>
      </c>
      <c r="E49" s="205"/>
      <c r="F49" s="205"/>
      <c r="G49" s="205"/>
      <c r="H49" s="206"/>
      <c r="L49" s="116"/>
      <c r="M49" s="109"/>
    </row>
    <row r="50" spans="3:15" ht="10.5" customHeight="1" x14ac:dyDescent="0.35">
      <c r="M50" s="110"/>
    </row>
    <row r="51" spans="3:15" ht="14.5" x14ac:dyDescent="0.35">
      <c r="C51" s="34" t="s">
        <v>90</v>
      </c>
      <c r="D51" s="100"/>
      <c r="E51" s="100"/>
      <c r="F51" s="100"/>
      <c r="G51" s="100"/>
      <c r="H51" s="100"/>
      <c r="I51" s="101"/>
      <c r="J51" s="101"/>
      <c r="K51" s="101"/>
      <c r="L51" s="112"/>
      <c r="M51" s="111"/>
    </row>
    <row r="52" spans="3:15" ht="14.5" x14ac:dyDescent="0.35">
      <c r="C52" s="196" t="s">
        <v>85</v>
      </c>
      <c r="D52" s="205"/>
      <c r="E52" s="205"/>
      <c r="F52" s="205"/>
      <c r="G52" s="205"/>
      <c r="H52" s="206"/>
      <c r="L52" s="116"/>
      <c r="M52" s="109"/>
    </row>
    <row r="53" spans="3:15" ht="14.5" x14ac:dyDescent="0.35">
      <c r="C53" s="196" t="s">
        <v>219</v>
      </c>
      <c r="D53" s="205"/>
      <c r="E53" s="205"/>
      <c r="F53" s="205"/>
      <c r="G53" s="205"/>
      <c r="H53" s="206"/>
      <c r="L53" s="116"/>
      <c r="M53" s="109"/>
    </row>
    <row r="54" spans="3:15" ht="14.5" x14ac:dyDescent="0.35">
      <c r="C54" s="196" t="s">
        <v>86</v>
      </c>
      <c r="D54" s="205"/>
      <c r="E54" s="205"/>
      <c r="F54" s="205"/>
      <c r="G54" s="205"/>
      <c r="H54" s="206"/>
      <c r="L54" s="116"/>
      <c r="M54" s="109"/>
    </row>
    <row r="55" spans="3:15" ht="9" customHeight="1" x14ac:dyDescent="0.35">
      <c r="M55" s="110"/>
    </row>
    <row r="56" spans="3:15" ht="14.5" x14ac:dyDescent="0.35">
      <c r="C56" s="34" t="s">
        <v>91</v>
      </c>
      <c r="D56" s="100"/>
      <c r="E56" s="100"/>
      <c r="F56" s="100"/>
      <c r="G56" s="100"/>
      <c r="H56" s="100"/>
      <c r="I56" s="101"/>
      <c r="J56" s="101"/>
      <c r="K56" s="101"/>
      <c r="L56" s="101"/>
      <c r="M56" s="111"/>
    </row>
    <row r="57" spans="3:15" ht="14.5" x14ac:dyDescent="0.35">
      <c r="C57" s="196" t="str">
        <f>IF('Allgemeine Angaben'!$K$19=2018,"Wurden die Auswahlkriterien nach den Regeln des BVergG 2018 bekanntgegeben?","Wurden die Auswahlkriterien nach den Regeln des BVergG 2006 bekanntgegeben?")</f>
        <v>Wurden die Auswahlkriterien nach den Regeln des BVergG 2006 bekanntgegeben?</v>
      </c>
      <c r="D57" s="205"/>
      <c r="E57" s="205"/>
      <c r="F57" s="205"/>
      <c r="G57" s="205"/>
      <c r="H57" s="206"/>
      <c r="L57" s="116"/>
      <c r="M57" s="109"/>
    </row>
    <row r="58" spans="3:15" ht="14.5" x14ac:dyDescent="0.35">
      <c r="C58" s="196" t="s">
        <v>92</v>
      </c>
      <c r="D58" s="205"/>
      <c r="E58" s="205"/>
      <c r="F58" s="205"/>
      <c r="G58" s="205"/>
      <c r="H58" s="206"/>
      <c r="L58" s="116"/>
      <c r="M58" s="109"/>
    </row>
    <row r="59" spans="3:15" ht="14.5" x14ac:dyDescent="0.35">
      <c r="C59" s="196" t="s">
        <v>228</v>
      </c>
      <c r="D59" s="205"/>
      <c r="E59" s="205"/>
      <c r="F59" s="205"/>
      <c r="G59" s="205"/>
      <c r="H59" s="206"/>
      <c r="L59" s="116"/>
      <c r="M59" s="109"/>
    </row>
    <row r="60" spans="3:15" ht="14.5" x14ac:dyDescent="0.35">
      <c r="C60" s="196" t="s">
        <v>93</v>
      </c>
      <c r="D60" s="205"/>
      <c r="E60" s="205"/>
      <c r="F60" s="205"/>
      <c r="G60" s="205"/>
      <c r="H60" s="206"/>
      <c r="L60" s="116"/>
      <c r="M60" s="109"/>
    </row>
    <row r="61" spans="3:15" ht="10.5" customHeight="1" x14ac:dyDescent="0.35">
      <c r="L61" s="110"/>
      <c r="M61" s="37"/>
    </row>
    <row r="62" spans="3:15" ht="14.5" x14ac:dyDescent="0.35">
      <c r="C62" s="34" t="s">
        <v>237</v>
      </c>
      <c r="D62" s="100"/>
      <c r="E62" s="100"/>
      <c r="F62" s="100"/>
      <c r="G62" s="100"/>
      <c r="H62" s="100"/>
      <c r="I62" s="101"/>
      <c r="J62" s="101"/>
      <c r="K62" s="101"/>
      <c r="L62" s="101"/>
      <c r="M62" s="111"/>
    </row>
    <row r="63" spans="3:15" ht="14.5" x14ac:dyDescent="0.35">
      <c r="C63" s="196" t="s">
        <v>95</v>
      </c>
      <c r="D63" s="205"/>
      <c r="E63" s="205"/>
      <c r="F63" s="205"/>
      <c r="G63" s="205"/>
      <c r="H63" s="206"/>
      <c r="L63" s="116"/>
      <c r="M63" s="109"/>
      <c r="N63" s="102"/>
      <c r="O63" s="103"/>
    </row>
    <row r="64" spans="3:15" ht="30.75" customHeight="1" x14ac:dyDescent="0.35">
      <c r="C64" s="207" t="str">
        <f>IF('Allgemeine Angaben'!$K$19=2018,"Hat die Angebotsöffnung entsprechend der Regelungen des BVergG 2018 stattgefunden? (nicht zwingend vorzunehmen: vgl. §133 Abs. 4 BVergG 2018)","Hat die Angebotsöffnung entsprechend der Regelungen des BVergG 2006 stattgefunden? (nicht zwingend vorzunehmen: vgl. §§118 und 121 Abs. 4 BVergG 2006)")</f>
        <v>Hat die Angebotsöffnung entsprechend der Regelungen des BVergG 2006 stattgefunden? (nicht zwingend vorzunehmen: vgl. §§118 und 121 Abs. 4 BVergG 2006)</v>
      </c>
      <c r="D64" s="208"/>
      <c r="E64" s="208"/>
      <c r="F64" s="208"/>
      <c r="G64" s="208"/>
      <c r="H64" s="209"/>
      <c r="L64" s="116"/>
      <c r="M64" s="109"/>
    </row>
    <row r="65" spans="3:13" ht="14.25" customHeight="1" x14ac:dyDescent="0.35">
      <c r="C65" s="207" t="str">
        <f>IF('Allgemeine Angaben'!$K$19=2018,"Wurden alle Entscheidungen entsprechend dem BVergG 2018 durchgeführt und dokumentiert (bspw. Ausschluss von Bietern und Bieterinnen?)","Wurden alle Entscheidungen entsprechend dem BVergG 2006 durchgeführt und dokumentiert (bspw. Ausschluss von Bietern und Bieterinnen?)")</f>
        <v>Wurden alle Entscheidungen entsprechend dem BVergG 2006 durchgeführt und dokumentiert (bspw. Ausschluss von Bietern und Bieterinnen?)</v>
      </c>
      <c r="D65" s="208"/>
      <c r="E65" s="208"/>
      <c r="F65" s="208"/>
      <c r="G65" s="208"/>
      <c r="H65" s="209"/>
      <c r="L65" s="116"/>
      <c r="M65" s="109"/>
    </row>
    <row r="66" spans="3:13" ht="26.5" customHeight="1" x14ac:dyDescent="0.35">
      <c r="C66" s="207" t="s">
        <v>230</v>
      </c>
      <c r="D66" s="208"/>
      <c r="E66" s="208"/>
      <c r="F66" s="208"/>
      <c r="G66" s="208"/>
      <c r="H66" s="209"/>
      <c r="L66" s="116"/>
      <c r="M66" s="109"/>
    </row>
    <row r="67" spans="3:13" ht="10.5" customHeight="1" x14ac:dyDescent="0.35">
      <c r="M67" s="110"/>
    </row>
    <row r="68" spans="3:13" ht="14.5" x14ac:dyDescent="0.35">
      <c r="C68" s="34" t="s">
        <v>96</v>
      </c>
      <c r="D68" s="100"/>
      <c r="E68" s="100"/>
      <c r="F68" s="100"/>
      <c r="G68" s="100"/>
      <c r="H68" s="100"/>
      <c r="I68" s="101"/>
      <c r="J68" s="101"/>
      <c r="K68" s="101"/>
      <c r="L68" s="112"/>
      <c r="M68" s="37"/>
    </row>
    <row r="69" spans="3:13" ht="14.5" x14ac:dyDescent="0.35">
      <c r="C69" s="196" t="s">
        <v>97</v>
      </c>
      <c r="D69" s="205"/>
      <c r="E69" s="205"/>
      <c r="F69" s="205"/>
      <c r="G69" s="205"/>
      <c r="H69" s="206"/>
      <c r="L69" s="116"/>
      <c r="M69" s="109"/>
    </row>
    <row r="70" spans="3:13" ht="14.5" x14ac:dyDescent="0.35">
      <c r="C70" s="196" t="s">
        <v>231</v>
      </c>
      <c r="D70" s="205"/>
      <c r="E70" s="205"/>
      <c r="F70" s="205"/>
      <c r="G70" s="205"/>
      <c r="H70" s="206"/>
      <c r="L70" s="116"/>
      <c r="M70" s="109"/>
    </row>
    <row r="71" spans="3:13" ht="10.5" customHeight="1" x14ac:dyDescent="0.35">
      <c r="L71" s="110"/>
      <c r="M71" s="37"/>
    </row>
    <row r="72" spans="3:13" ht="14.5" x14ac:dyDescent="0.35">
      <c r="C72" s="18" t="s">
        <v>55</v>
      </c>
      <c r="D72" s="19"/>
      <c r="E72" s="19"/>
      <c r="F72" s="19"/>
      <c r="G72" s="19"/>
      <c r="H72" s="19"/>
      <c r="I72" s="19"/>
      <c r="J72" s="19"/>
      <c r="K72" s="19"/>
      <c r="L72" s="19"/>
      <c r="M72" s="107" t="s">
        <v>181</v>
      </c>
    </row>
    <row r="73" spans="3:13" ht="14.5" x14ac:dyDescent="0.35">
      <c r="C73" s="196" t="s">
        <v>98</v>
      </c>
      <c r="D73" s="205"/>
      <c r="E73" s="205"/>
      <c r="F73" s="205"/>
      <c r="G73" s="205"/>
      <c r="H73" s="206"/>
      <c r="L73" s="116"/>
      <c r="M73" s="109"/>
    </row>
    <row r="74" spans="3:13" ht="14.5" x14ac:dyDescent="0.35">
      <c r="C74" s="196" t="s">
        <v>240</v>
      </c>
      <c r="D74" s="205"/>
      <c r="E74" s="205"/>
      <c r="F74" s="205"/>
      <c r="G74" s="205"/>
      <c r="H74" s="206"/>
      <c r="L74" s="116"/>
      <c r="M74" s="109"/>
    </row>
    <row r="75" spans="3:13" ht="14.5" x14ac:dyDescent="0.35">
      <c r="C75" s="196" t="s">
        <v>100</v>
      </c>
      <c r="D75" s="205"/>
      <c r="E75" s="205"/>
      <c r="F75" s="205"/>
      <c r="G75" s="205"/>
      <c r="H75" s="206"/>
      <c r="L75" s="116"/>
      <c r="M75" s="109"/>
    </row>
    <row r="76" spans="3:13" ht="14.5" x14ac:dyDescent="0.35">
      <c r="C76" s="196" t="s">
        <v>101</v>
      </c>
      <c r="D76" s="205"/>
      <c r="E76" s="205"/>
      <c r="F76" s="205"/>
      <c r="G76" s="205"/>
      <c r="H76" s="206"/>
      <c r="L76" s="116"/>
      <c r="M76" s="109"/>
    </row>
    <row r="77" spans="3:13" ht="14.5" x14ac:dyDescent="0.35">
      <c r="C77" s="196" t="s">
        <v>102</v>
      </c>
      <c r="D77" s="205"/>
      <c r="E77" s="205"/>
      <c r="F77" s="205"/>
      <c r="G77" s="205"/>
      <c r="H77" s="206"/>
      <c r="L77" s="116"/>
      <c r="M77" s="109"/>
    </row>
    <row r="78" spans="3:13" ht="10.5" customHeight="1" x14ac:dyDescent="0.35">
      <c r="C78" s="43"/>
      <c r="M78" s="110"/>
    </row>
    <row r="79" spans="3:13" ht="14.5" x14ac:dyDescent="0.35">
      <c r="C79" s="18" t="s">
        <v>56</v>
      </c>
      <c r="D79" s="19"/>
      <c r="E79" s="19"/>
      <c r="F79" s="19"/>
      <c r="G79" s="19"/>
      <c r="H79" s="19"/>
      <c r="I79" s="19"/>
      <c r="J79" s="19"/>
      <c r="K79" s="19"/>
      <c r="L79" s="19"/>
      <c r="M79" s="107" t="s">
        <v>181</v>
      </c>
    </row>
    <row r="80" spans="3:13" ht="14.5" x14ac:dyDescent="0.35">
      <c r="C80" s="196" t="s">
        <v>103</v>
      </c>
      <c r="D80" s="205"/>
      <c r="E80" s="205"/>
      <c r="F80" s="205"/>
      <c r="G80" s="205"/>
      <c r="H80" s="206"/>
      <c r="L80" s="116"/>
      <c r="M80" s="109"/>
    </row>
    <row r="81" spans="3:15" ht="14.5" x14ac:dyDescent="0.35">
      <c r="C81" s="196" t="s">
        <v>104</v>
      </c>
      <c r="D81" s="205"/>
      <c r="E81" s="205"/>
      <c r="F81" s="205"/>
      <c r="G81" s="205"/>
      <c r="H81" s="206"/>
      <c r="L81" s="116"/>
      <c r="M81" s="109"/>
    </row>
    <row r="82" spans="3:15" ht="14.5" x14ac:dyDescent="0.35">
      <c r="C82" s="39"/>
      <c r="D82" s="82"/>
      <c r="E82" s="82"/>
      <c r="F82" s="82"/>
      <c r="G82" s="82"/>
      <c r="H82" s="82"/>
      <c r="J82" s="37"/>
      <c r="K82" s="37"/>
      <c r="L82" s="33"/>
      <c r="M82" s="113"/>
      <c r="O82" s="80"/>
    </row>
    <row r="83" spans="3:15" ht="14.5" x14ac:dyDescent="0.35">
      <c r="C83" s="18" t="s">
        <v>57</v>
      </c>
      <c r="D83" s="19"/>
      <c r="E83" s="19"/>
      <c r="F83" s="19"/>
      <c r="G83" s="19"/>
      <c r="H83" s="19"/>
      <c r="I83" s="19"/>
      <c r="J83" s="19"/>
      <c r="K83" s="19"/>
      <c r="L83" s="19"/>
      <c r="M83" s="107" t="s">
        <v>181</v>
      </c>
    </row>
    <row r="84" spans="3:15" ht="14.5" x14ac:dyDescent="0.35">
      <c r="C84" s="104" t="s">
        <v>105</v>
      </c>
      <c r="M84" s="111"/>
    </row>
    <row r="85" spans="3:15" ht="14.5" x14ac:dyDescent="0.35">
      <c r="C85" s="196" t="s">
        <v>178</v>
      </c>
      <c r="D85" s="205"/>
      <c r="E85" s="205"/>
      <c r="F85" s="205"/>
      <c r="G85" s="205"/>
      <c r="H85" s="206"/>
      <c r="L85" s="116"/>
      <c r="M85" s="109"/>
    </row>
    <row r="86" spans="3:15" ht="14.5" x14ac:dyDescent="0.35">
      <c r="C86" s="196" t="s">
        <v>106</v>
      </c>
      <c r="D86" s="205"/>
      <c r="E86" s="205"/>
      <c r="F86" s="205"/>
      <c r="G86" s="205"/>
      <c r="H86" s="206"/>
      <c r="L86" s="116"/>
      <c r="M86" s="109"/>
    </row>
    <row r="87" spans="3:15" ht="14.5" x14ac:dyDescent="0.35">
      <c r="C87" s="196" t="s">
        <v>107</v>
      </c>
      <c r="D87" s="205"/>
      <c r="E87" s="205"/>
      <c r="F87" s="205"/>
      <c r="G87" s="205"/>
      <c r="H87" s="206"/>
      <c r="L87" s="116"/>
      <c r="M87" s="109"/>
    </row>
    <row r="88" spans="3:15" ht="14.5" x14ac:dyDescent="0.35">
      <c r="C88" s="196" t="s">
        <v>233</v>
      </c>
      <c r="D88" s="205"/>
      <c r="E88" s="205"/>
      <c r="F88" s="205"/>
      <c r="G88" s="205"/>
      <c r="H88" s="206"/>
      <c r="L88" s="117"/>
      <c r="M88" s="109"/>
    </row>
    <row r="89" spans="3:15" ht="14.5" x14ac:dyDescent="0.35">
      <c r="C89" s="196" t="s">
        <v>232</v>
      </c>
      <c r="D89" s="205"/>
      <c r="E89" s="205"/>
      <c r="F89" s="205"/>
      <c r="G89" s="205"/>
      <c r="H89" s="206"/>
      <c r="L89" s="210"/>
      <c r="M89" s="211"/>
    </row>
    <row r="90" spans="3:15" ht="14.5" x14ac:dyDescent="0.35">
      <c r="L90" s="212"/>
      <c r="M90" s="213"/>
    </row>
    <row r="91" spans="3:15" ht="14.5" x14ac:dyDescent="0.35">
      <c r="L91" s="214"/>
      <c r="M91" s="215"/>
    </row>
    <row r="92" spans="3:15" ht="14.5" x14ac:dyDescent="0.35"/>
    <row r="93" spans="3:15" ht="14.5" x14ac:dyDescent="0.35"/>
    <row r="94" spans="3:15" ht="15" customHeight="1" x14ac:dyDescent="0.35"/>
    <row r="95" spans="3:15" ht="14.5" hidden="1" x14ac:dyDescent="0.35"/>
    <row r="96" spans="3:15" ht="14.5" hidden="1" x14ac:dyDescent="0.35"/>
    <row r="97" ht="14.5" hidden="1" x14ac:dyDescent="0.35"/>
    <row r="98" ht="14.5" hidden="1" x14ac:dyDescent="0.35"/>
    <row r="99" ht="14.5" hidden="1" x14ac:dyDescent="0.35"/>
    <row r="100" ht="15" customHeight="1" x14ac:dyDescent="0.35"/>
    <row r="101" ht="15" customHeight="1" x14ac:dyDescent="0.35"/>
    <row r="102" ht="15" customHeight="1" x14ac:dyDescent="0.35"/>
    <row r="103" ht="15" customHeight="1" x14ac:dyDescent="0.35"/>
    <row r="104" ht="15" customHeight="1" x14ac:dyDescent="0.35"/>
    <row r="105" ht="15" customHeight="1" x14ac:dyDescent="0.35"/>
    <row r="106" ht="15" customHeight="1" x14ac:dyDescent="0.35"/>
    <row r="107" ht="15" customHeight="1" x14ac:dyDescent="0.35"/>
    <row r="108" ht="15" customHeight="1" x14ac:dyDescent="0.35"/>
    <row r="109" ht="15" customHeight="1" x14ac:dyDescent="0.35"/>
    <row r="111" ht="15" customHeight="1" x14ac:dyDescent="0.35"/>
    <row r="112" ht="15" customHeight="1" x14ac:dyDescent="0.35"/>
    <row r="113" ht="15" customHeight="1" x14ac:dyDescent="0.35"/>
    <row r="114" ht="15" customHeight="1" x14ac:dyDescent="0.35"/>
    <row r="115" ht="15" customHeight="1" x14ac:dyDescent="0.35"/>
    <row r="116" ht="15" customHeight="1" x14ac:dyDescent="0.35"/>
    <row r="117" ht="15" customHeight="1" x14ac:dyDescent="0.35"/>
  </sheetData>
  <sheetProtection algorithmName="SHA-512" hashValue="RyS8m0LKFfudcVh5Ws3ELDpCI9g4gu5dOv44guyGZ177//6rLj1CyHme+w4ol8ubM/N8o0Ub6LaoO4oAbY11bQ==" saltValue="En6pw11I7HAGwAcKR6lrNg==" spinCount="100000" sheet="1" selectLockedCells="1"/>
  <mergeCells count="75">
    <mergeCell ref="C24:H24"/>
    <mergeCell ref="G13:H13"/>
    <mergeCell ref="I13:J13"/>
    <mergeCell ref="K13:L13"/>
    <mergeCell ref="C14:F14"/>
    <mergeCell ref="G14:H14"/>
    <mergeCell ref="I14:J14"/>
    <mergeCell ref="K14:L14"/>
    <mergeCell ref="C15:F15"/>
    <mergeCell ref="G15:H15"/>
    <mergeCell ref="I15:J15"/>
    <mergeCell ref="K15:L15"/>
    <mergeCell ref="C16:F16"/>
    <mergeCell ref="G16:H16"/>
    <mergeCell ref="I16:J16"/>
    <mergeCell ref="K16:L16"/>
    <mergeCell ref="C10:H10"/>
    <mergeCell ref="I10:M10"/>
    <mergeCell ref="C2:L2"/>
    <mergeCell ref="C7:H7"/>
    <mergeCell ref="I7:M7"/>
    <mergeCell ref="C9:H9"/>
    <mergeCell ref="I9:M9"/>
    <mergeCell ref="C17:F17"/>
    <mergeCell ref="G17:H17"/>
    <mergeCell ref="I17:J17"/>
    <mergeCell ref="K17:L17"/>
    <mergeCell ref="C21:H21"/>
    <mergeCell ref="D43:H43"/>
    <mergeCell ref="C44:H44"/>
    <mergeCell ref="D45:H45"/>
    <mergeCell ref="J42:L42"/>
    <mergeCell ref="C25:H25"/>
    <mergeCell ref="C26:H26"/>
    <mergeCell ref="C27:H27"/>
    <mergeCell ref="C32:H32"/>
    <mergeCell ref="C33:H33"/>
    <mergeCell ref="C34:H34"/>
    <mergeCell ref="C39:H39"/>
    <mergeCell ref="C40:H40"/>
    <mergeCell ref="C41:H41"/>
    <mergeCell ref="D42:H42"/>
    <mergeCell ref="J45:L45"/>
    <mergeCell ref="C35:H35"/>
    <mergeCell ref="D46:H46"/>
    <mergeCell ref="C64:H64"/>
    <mergeCell ref="D48:H48"/>
    <mergeCell ref="J48:L48"/>
    <mergeCell ref="D49:H49"/>
    <mergeCell ref="C52:H52"/>
    <mergeCell ref="C53:H53"/>
    <mergeCell ref="C54:H54"/>
    <mergeCell ref="C57:H57"/>
    <mergeCell ref="C58:H58"/>
    <mergeCell ref="C59:H59"/>
    <mergeCell ref="C60:H60"/>
    <mergeCell ref="C63:H63"/>
    <mergeCell ref="C47:H47"/>
    <mergeCell ref="C85:H85"/>
    <mergeCell ref="C65:H65"/>
    <mergeCell ref="C66:H66"/>
    <mergeCell ref="C69:H69"/>
    <mergeCell ref="C70:H70"/>
    <mergeCell ref="C73:H73"/>
    <mergeCell ref="C74:H74"/>
    <mergeCell ref="C75:H75"/>
    <mergeCell ref="C76:H76"/>
    <mergeCell ref="C77:H77"/>
    <mergeCell ref="C80:H80"/>
    <mergeCell ref="C81:H81"/>
    <mergeCell ref="C86:H86"/>
    <mergeCell ref="C87:H87"/>
    <mergeCell ref="C88:H88"/>
    <mergeCell ref="C89:H89"/>
    <mergeCell ref="L89:M91"/>
  </mergeCells>
  <conditionalFormatting sqref="C35:H35">
    <cfRule type="expression" dxfId="17" priority="3">
      <formula>$L$34="Ja"</formula>
    </cfRule>
  </conditionalFormatting>
  <conditionalFormatting sqref="L35:M35">
    <cfRule type="expression" dxfId="16" priority="2">
      <formula>$L$34="Ja"</formula>
    </cfRule>
  </conditionalFormatting>
  <conditionalFormatting sqref="M35">
    <cfRule type="expression" dxfId="15" priority="1">
      <formula>$L$34="Ja"</formula>
    </cfRule>
  </conditionalFormatting>
  <dataValidations count="3">
    <dataValidation type="whole" allowBlank="1" showInputMessage="1" showErrorMessage="1" sqref="L63" xr:uid="{323831AD-7E78-40EE-BC73-7D810656DEFB}">
      <formula1>0</formula1>
      <formula2>10000</formula2>
    </dataValidation>
    <dataValidation type="list" allowBlank="1" showInputMessage="1" showErrorMessage="1" sqref="L21 L24:L27 L32:L35 L39:L41 L43:L44 L46:L47 L49 L52:L54 L57:L60 L64:L66 L69:L70 L73:L77 L80:L81 L85:L88" xr:uid="{74FEF35A-0AAC-4B34-9A74-F6395213C6BC}">
      <formula1>Ja_Nein_nicht_relevant</formula1>
    </dataValidation>
    <dataValidation type="list" allowBlank="1" showInputMessage="1" showErrorMessage="1" sqref="L82" xr:uid="{E9C5909C-BE79-477B-8B6F-11886F581092}">
      <formula1>Ja_Nein</formula1>
    </dataValidation>
  </dataValidations>
  <pageMargins left="0.23622047244094491" right="0.23622047244094491" top="0.78740157480314965" bottom="0.78740157480314965" header="0.31496062992125984" footer="0.31496062992125984"/>
  <pageSetup paperSize="9" scale="44" orientation="portrait" r:id="rId1"/>
  <headerFooter>
    <oddFooter>&amp;L&amp;9Version 01/2025&amp;R&amp;9&amp;P von &amp;N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25</vt:i4>
      </vt:variant>
    </vt:vector>
  </HeadingPairs>
  <TitlesOfParts>
    <vt:vector size="41" baseType="lpstr">
      <vt:lpstr>Allgemeine Angaben</vt:lpstr>
      <vt:lpstr>Datengrundlage</vt:lpstr>
      <vt:lpstr>Übersicht Vergabe</vt:lpstr>
      <vt:lpstr>Direktvergabe_Ja</vt:lpstr>
      <vt:lpstr>offenes Verfahren</vt:lpstr>
      <vt:lpstr>nicht o Verfahren m v B</vt:lpstr>
      <vt:lpstr>nicht o Verfahren o v B</vt:lpstr>
      <vt:lpstr>Verhandlungsverfahren m v B</vt:lpstr>
      <vt:lpstr>Verhandlungsverfahren o v B</vt:lpstr>
      <vt:lpstr>Direktvergabe</vt:lpstr>
      <vt:lpstr>Direktvergabe m v B</vt:lpstr>
      <vt:lpstr>Rahmenvereinbarung</vt:lpstr>
      <vt:lpstr>dynamisches Beschaffungssystem</vt:lpstr>
      <vt:lpstr>wettbewerblicher Dialog</vt:lpstr>
      <vt:lpstr>elektronische Auktion</vt:lpstr>
      <vt:lpstr>Innovationspartnerschaft</vt:lpstr>
      <vt:lpstr>Art_des_Auftrags</vt:lpstr>
      <vt:lpstr>Arten_Vergabeverfahren</vt:lpstr>
      <vt:lpstr>Auftragsjahr</vt:lpstr>
      <vt:lpstr>Beim_FöWe_handelt_es_sich_um</vt:lpstr>
      <vt:lpstr>'Allgemeine Angaben'!Druckbereich</vt:lpstr>
      <vt:lpstr>Direktvergabe!Druckbereich</vt:lpstr>
      <vt:lpstr>'Direktvergabe m v B'!Druckbereich</vt:lpstr>
      <vt:lpstr>Direktvergabe_Ja!Druckbereich</vt:lpstr>
      <vt:lpstr>'dynamisches Beschaffungssystem'!Druckbereich</vt:lpstr>
      <vt:lpstr>'elektronische Auktion'!Druckbereich</vt:lpstr>
      <vt:lpstr>Innovationspartnerschaft!Druckbereich</vt:lpstr>
      <vt:lpstr>'nicht o Verfahren m v B'!Druckbereich</vt:lpstr>
      <vt:lpstr>'nicht o Verfahren o v B'!Druckbereich</vt:lpstr>
      <vt:lpstr>'offenes Verfahren'!Druckbereich</vt:lpstr>
      <vt:lpstr>Rahmenvereinbarung!Druckbereich</vt:lpstr>
      <vt:lpstr>'Verhandlungsverfahren m v B'!Druckbereich</vt:lpstr>
      <vt:lpstr>'Verhandlungsverfahren o v B'!Druckbereich</vt:lpstr>
      <vt:lpstr>'wettbewerblicher Dialog'!Druckbereich</vt:lpstr>
      <vt:lpstr>Fassung_2006</vt:lpstr>
      <vt:lpstr>Fassung_2018</vt:lpstr>
      <vt:lpstr>Fassung_BVergG</vt:lpstr>
      <vt:lpstr>Finanzierung_Aufsicht_der_Einrichtung</vt:lpstr>
      <vt:lpstr>Ja_Nein</vt:lpstr>
      <vt:lpstr>Ja_Nein_nicht_relevant</vt:lpstr>
      <vt:lpstr>Ja_Nein_weil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2023-10-12T07:34:58Z</dcterms:created>
  <dcterms:modified xsi:type="dcterms:W3CDTF">2025-01-21T08:13:57Z</dcterms:modified>
</cp:coreProperties>
</file>