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filterPrivacy="1" codeName="DieseArbeitsmappe" defaultThemeVersion="166925"/>
  <xr:revisionPtr revIDLastSave="0" documentId="13_ncr:1_{14CAFD35-1EEE-45DB-B4BC-B6BF8622C559}" xr6:coauthVersionLast="47" xr6:coauthVersionMax="47" xr10:uidLastSave="{00000000-0000-0000-0000-000000000000}"/>
  <workbookProtection workbookAlgorithmName="SHA-512" workbookHashValue="e6GPU4Y57rZ01jNUtotEj92LxPOo+3hMMZM51030JMxhMlO71EPJlRwvfWI6NOZFsyvzNNrCXTJpgU369CV0nQ==" workbookSaltValue="YYdWPBvb3p7/BbNmp84d4g==" workbookSpinCount="100000" lockStructure="1"/>
  <bookViews>
    <workbookView xWindow="28680" yWindow="-120" windowWidth="29040" windowHeight="15840" tabRatio="866" xr2:uid="{4B260B77-4CF8-45D7-A404-8120DEDF9A62}"/>
  </bookViews>
  <sheets>
    <sheet name="Projektbeschreibung" sheetId="2" r:id="rId1"/>
    <sheet name="A - Thermische Gebäudesanierung" sheetId="5" r:id="rId2"/>
    <sheet name="B - Klimafreundlich Heizen" sheetId="17" r:id="rId3"/>
    <sheet name="C1 - Energiesparmaßnahmen" sheetId="8" r:id="rId4"/>
    <sheet name="C2 - Beleuchtungsoptimierung" sheetId="19" r:id="rId5"/>
    <sheet name="D - Kühlung" sheetId="15" r:id="rId6"/>
    <sheet name="Dropdownliste" sheetId="3" state="hidden" r:id="rId7"/>
    <sheet name="GWP-Liste" sheetId="18" state="hidden" r:id="rId8"/>
  </sheets>
  <externalReferences>
    <externalReference r:id="rId9"/>
  </externalReferences>
  <definedNames>
    <definedName name="Anlagenart">[1]Allgemein!$Y$26</definedName>
    <definedName name="Antragseingang">[1]Allgemein!$F$21</definedName>
    <definedName name="Bescheid_Hinweis">#REF!</definedName>
    <definedName name="Best_vorh_n" localSheetId="2">#REF!</definedName>
    <definedName name="Best_vorh_n" localSheetId="3">#REF!</definedName>
    <definedName name="Best_vorh_n">#REF!</definedName>
    <definedName name="CO2_JNG">'[1]CO2-JNG'!$A$4:$L$28</definedName>
    <definedName name="_xlnm.Print_Area" localSheetId="1">'A - Thermische Gebäudesanierung'!$A$1:$J$117</definedName>
    <definedName name="_xlnm.Print_Area" localSheetId="2">'B - Klimafreundlich Heizen'!$A$1:$K$111</definedName>
    <definedName name="_xlnm.Print_Area" localSheetId="3">'C1 - Energiesparmaßnahmen'!$A$1:$K$112</definedName>
    <definedName name="_xlnm.Print_Area" localSheetId="4">'C2 - Beleuchtungsoptimierung'!$A:$J</definedName>
    <definedName name="_xlnm.Print_Area" localSheetId="0">Projektbeschreibung!$A$1:$J$38</definedName>
    <definedName name="Energietr1">#REF!</definedName>
    <definedName name="Energieträger">'[1]CO2-JNG'!$A$4:$A$28</definedName>
    <definedName name="ET" localSheetId="1">#REF!</definedName>
    <definedName name="ET" localSheetId="2">#REF!</definedName>
    <definedName name="ET" localSheetId="3">#REF!</definedName>
    <definedName name="ET">Dropdownliste!$G$2:$G$20</definedName>
    <definedName name="ETS">#REF!</definedName>
    <definedName name="ETS_Hinweis">#REF!</definedName>
    <definedName name="ETS_Hinweis_ZielGr">#REF!</definedName>
    <definedName name="ETS_nein">#REF!</definedName>
    <definedName name="GWPListe">#REF!</definedName>
    <definedName name="KA_bkz" localSheetId="2">#REF!</definedName>
    <definedName name="KA_bkz" localSheetId="3">#REF!</definedName>
    <definedName name="KA_bkz" localSheetId="5">'D - Kühlung'!#REF!</definedName>
    <definedName name="KA_bkz" localSheetId="7">#REF!</definedName>
    <definedName name="KA_bkz">#REF!</definedName>
    <definedName name="KA_ek" localSheetId="2">#REF!</definedName>
    <definedName name="KA_ek" localSheetId="3">#REF!</definedName>
    <definedName name="KA_ek" localSheetId="5">'D - Kühlung'!#REF!</definedName>
    <definedName name="KA_ek" localSheetId="7">#REF!</definedName>
    <definedName name="KA_ek">#REF!</definedName>
    <definedName name="KA_fertigstell" localSheetId="2">#REF!</definedName>
    <definedName name="KA_fertigstell" localSheetId="3">#REF!</definedName>
    <definedName name="KA_fertigstell" localSheetId="5">'D - Kühlung'!#REF!</definedName>
    <definedName name="KA_fertigstell" localSheetId="7">#REF!</definedName>
    <definedName name="KA_fertigstell">#REF!</definedName>
    <definedName name="KA_förder_quote" localSheetId="2">#REF!</definedName>
    <definedName name="KA_förder_quote" localSheetId="3">#REF!</definedName>
    <definedName name="KA_förder_quote" localSheetId="5">'D - Kühlung'!#REF!</definedName>
    <definedName name="KA_förder_quote" localSheetId="7">#REF!</definedName>
    <definedName name="KA_förder_quote">#REF!</definedName>
    <definedName name="KA_Habkurzf_Zins" localSheetId="5">'D - Kühlung'!#REF!</definedName>
    <definedName name="KA_Habkurzf_Zins" localSheetId="7">#REF!</definedName>
    <definedName name="KA_Habkurzf_Zins">#REF!</definedName>
    <definedName name="KA_invstk_asche" localSheetId="5">'D - Kühlung'!#REF!</definedName>
    <definedName name="KA_invstk_asche" localSheetId="7">#REF!</definedName>
    <definedName name="KA_invstk_asche">#REF!</definedName>
    <definedName name="KA_invstk_aufschl" localSheetId="5">'D - Kühlung'!#REF!</definedName>
    <definedName name="KA_invstk_aufschl" localSheetId="7">#REF!</definedName>
    <definedName name="KA_invstk_aufschl">#REF!</definedName>
    <definedName name="KA_invstk_aussenanl" localSheetId="5">'D - Kühlung'!#REF!</definedName>
    <definedName name="KA_invstk_aussenanl" localSheetId="7">#REF!</definedName>
    <definedName name="KA_invstk_aussenanl">#REF!</definedName>
    <definedName name="KA_invstk_beschick" localSheetId="5">'D - Kühlung'!#REF!</definedName>
    <definedName name="KA_invstk_beschick" localSheetId="7">#REF!</definedName>
    <definedName name="KA_invstk_beschick">#REF!</definedName>
    <definedName name="KA_invstk_einst" localSheetId="5">'D - Kühlung'!#REF!</definedName>
    <definedName name="KA_invstk_einst" localSheetId="7">#REF!</definedName>
    <definedName name="KA_invstk_einst">#REF!</definedName>
    <definedName name="KA_invstk_fahrz" localSheetId="5">'D - Kühlung'!#REF!</definedName>
    <definedName name="KA_invstk_fahrz" localSheetId="7">#REF!</definedName>
    <definedName name="KA_invstk_fahrz">#REF!</definedName>
    <definedName name="KA_invstk_grabung" localSheetId="5">'D - Kühlung'!#REF!</definedName>
    <definedName name="KA_invstk_grabung" localSheetId="7">#REF!</definedName>
    <definedName name="KA_invstk_grabung">#REF!</definedName>
    <definedName name="KA_invstk_heizh" localSheetId="5">'D - Kühlung'!#REF!</definedName>
    <definedName name="KA_invstk_heizh" localSheetId="7">#REF!</definedName>
    <definedName name="KA_invstk_heizh">#REF!</definedName>
    <definedName name="KA_invstk_hinst" localSheetId="5">'D - Kühlung'!#REF!</definedName>
    <definedName name="KA_invstk_hinst" localSheetId="7">#REF!</definedName>
    <definedName name="KA_invstk_hinst">#REF!</definedName>
    <definedName name="KA_invstk_hue" localSheetId="5">'D - Kühlung'!#REF!</definedName>
    <definedName name="KA_invstk_hue" localSheetId="7">#REF!</definedName>
    <definedName name="KA_invstk_hue">#REF!</definedName>
    <definedName name="KA_invstk_kessel" localSheetId="5">'D - Kühlung'!#REF!</definedName>
    <definedName name="KA_invstk_kessel" localSheetId="7">#REF!</definedName>
    <definedName name="KA_invstk_kessel">#REF!</definedName>
    <definedName name="KA_invstk_kran" localSheetId="5">'D - Kühlung'!#REF!</definedName>
    <definedName name="KA_invstk_kran" localSheetId="7">#REF!</definedName>
    <definedName name="KA_invstk_kran">#REF!</definedName>
    <definedName name="KA_invstk_lager" localSheetId="5">'D - Kühlung'!#REF!</definedName>
    <definedName name="KA_invstk_lager" localSheetId="7">#REF!</definedName>
    <definedName name="KA_invstk_lager">#REF!</definedName>
    <definedName name="KA_invstk_planung" localSheetId="5">'D - Kühlung'!#REF!</definedName>
    <definedName name="KA_invstk_planung" localSheetId="7">#REF!</definedName>
    <definedName name="KA_invstk_planung">#REF!</definedName>
    <definedName name="KA_invstk_rgrein" localSheetId="5">'D - Kühlung'!#REF!</definedName>
    <definedName name="KA_invstk_rgrein" localSheetId="7">#REF!</definedName>
    <definedName name="KA_invstk_rgrein">#REF!</definedName>
    <definedName name="KA_invstk_rohre" localSheetId="5">'D - Kühlung'!#REF!</definedName>
    <definedName name="KA_invstk_rohre" localSheetId="7">#REF!</definedName>
    <definedName name="KA_invstk_rohre">#REF!</definedName>
    <definedName name="KA_invstk_sonst" localSheetId="5">'D - Kühlung'!#REF!</definedName>
    <definedName name="KA_invstk_sonst" localSheetId="7">#REF!</definedName>
    <definedName name="KA_invstk_sonst">#REF!</definedName>
    <definedName name="KA_invstk_spitzenl" localSheetId="5">'D - Kühlung'!#REF!</definedName>
    <definedName name="KA_invstk_spitzenl" localSheetId="7">#REF!</definedName>
    <definedName name="KA_invstk_spitzenl">#REF!</definedName>
    <definedName name="KA_invstk_stahlb" localSheetId="5">'D - Kühlung'!#REF!</definedName>
    <definedName name="KA_invstk_stahlb" localSheetId="7">#REF!</definedName>
    <definedName name="KA_invstk_stahlb">#REF!</definedName>
    <definedName name="KA_invstk_wrg" localSheetId="5">'D - Kühlung'!#REF!</definedName>
    <definedName name="KA_invstk_wrg" localSheetId="7">#REF!</definedName>
    <definedName name="KA_invstk_wrg">#REF!</definedName>
    <definedName name="KA_Kk_Zins" localSheetId="5">'D - Kühlung'!#REF!</definedName>
    <definedName name="KA_Kk_Zins" localSheetId="7">#REF!</definedName>
    <definedName name="KA_Kk_Zins">#REF!</definedName>
    <definedName name="KA_kosten_miete" localSheetId="5">'D - Kühlung'!#REF!</definedName>
    <definedName name="KA_kosten_miete" localSheetId="7">#REF!</definedName>
    <definedName name="KA_kosten_miete">#REF!</definedName>
    <definedName name="KA_kosten_person" localSheetId="5">'D - Kühlung'!#REF!</definedName>
    <definedName name="KA_kosten_person" localSheetId="7">#REF!</definedName>
    <definedName name="KA_kosten_person">#REF!</definedName>
    <definedName name="KA_kosten_sonst" localSheetId="5">'D - Kühlung'!#REF!</definedName>
    <definedName name="KA_kosten_sonst" localSheetId="7">#REF!</definedName>
    <definedName name="KA_kosten_sonst">#REF!</definedName>
    <definedName name="KA_kosten_strom" localSheetId="5">'D - Kühlung'!#REF!</definedName>
    <definedName name="KA_kosten_strom" localSheetId="7">#REF!</definedName>
    <definedName name="KA_kosten_strom">#REF!</definedName>
    <definedName name="KA_Kredit_barwert" localSheetId="5">'D - Kühlung'!#REF!</definedName>
    <definedName name="KA_Kredit_barwert" localSheetId="7">#REF!</definedName>
    <definedName name="KA_Kredit_barwert">#REF!</definedName>
    <definedName name="KA_Kredit_laufzt" localSheetId="5">'D - Kühlung'!#REF!</definedName>
    <definedName name="KA_Kredit_laufzt" localSheetId="7">#REF!</definedName>
    <definedName name="KA_Kredit_laufzt">#REF!</definedName>
    <definedName name="KA_Kredit_zinsen" localSheetId="5">'D - Kühlung'!#REF!</definedName>
    <definedName name="KA_Kredit_zinsen" localSheetId="7">#REF!</definedName>
    <definedName name="KA_Kredit_zinsen">#REF!</definedName>
    <definedName name="KA_netzab_1" localSheetId="5">'D - Kühlung'!#REF!</definedName>
    <definedName name="KA_netzab_1" localSheetId="7">#REF!</definedName>
    <definedName name="KA_netzab_1">#REF!</definedName>
    <definedName name="KA_netzab_2" localSheetId="5">'D - Kühlung'!#REF!</definedName>
    <definedName name="KA_netzab_2" localSheetId="7">#REF!</definedName>
    <definedName name="KA_netzab_2">#REF!</definedName>
    <definedName name="KA_netzab_3" localSheetId="5">'D - Kühlung'!#REF!</definedName>
    <definedName name="KA_netzab_3" localSheetId="7">#REF!</definedName>
    <definedName name="KA_netzab_3">#REF!</definedName>
    <definedName name="KA_Preis_bm" localSheetId="5">'D - Kühlung'!#REF!</definedName>
    <definedName name="KA_Preis_bm" localSheetId="7">#REF!</definedName>
    <definedName name="KA_Preis_bm">#REF!</definedName>
    <definedName name="KA_Preis_öl" localSheetId="5">'D - Kühlung'!#REF!</definedName>
    <definedName name="KA_Preis_öl" localSheetId="7">#REF!</definedName>
    <definedName name="KA_Preis_öl">#REF!</definedName>
    <definedName name="KA_Preis_spitzenlast" localSheetId="5">'D - Kühlung'!#REF!</definedName>
    <definedName name="KA_Preis_spitzenlast" localSheetId="7">#REF!</definedName>
    <definedName name="KA_Preis_spitzenlast">#REF!</definedName>
    <definedName name="KA_Preis_wärme" localSheetId="5">'D - Kühlung'!#REF!</definedName>
    <definedName name="KA_Preis_wärme" localSheetId="7">#REF!</definedName>
    <definedName name="KA_Preis_wärme">#REF!</definedName>
    <definedName name="KA_verbrauch_strom" localSheetId="5">'D - Kühlung'!#REF!</definedName>
    <definedName name="KA_verbrauch_strom" localSheetId="7">#REF!</definedName>
    <definedName name="KA_verbrauch_strom">#REF!</definedName>
    <definedName name="KA_wag_1" localSheetId="5">'D - Kühlung'!#REF!</definedName>
    <definedName name="KA_wag_1" localSheetId="7">#REF!</definedName>
    <definedName name="KA_wag_1">#REF!</definedName>
    <definedName name="KA_wag_2" localSheetId="5">'D - Kühlung'!#REF!</definedName>
    <definedName name="KA_wag_2" localSheetId="7">#REF!</definedName>
    <definedName name="KA_wag_2">#REF!</definedName>
    <definedName name="KA_wag_3" localSheetId="5">'D - Kühlung'!#REF!</definedName>
    <definedName name="KA_wag_3" localSheetId="7">#REF!</definedName>
    <definedName name="KA_wag_3">#REF!</definedName>
    <definedName name="KA_Wärme_brnst" localSheetId="5">'D - Kühlung'!#REF!</definedName>
    <definedName name="KA_Wärme_brnst" localSheetId="7">#REF!</definedName>
    <definedName name="KA_Wärme_brnst">#REF!</definedName>
    <definedName name="KA_Wärme_prod" localSheetId="5">'D - Kühlung'!#REF!</definedName>
    <definedName name="KA_Wärme_prod" localSheetId="7">#REF!</definedName>
    <definedName name="KA_Wärme_prod">#REF!</definedName>
    <definedName name="KA_Wärme_verk" localSheetId="5">'D - Kühlung'!#REF!</definedName>
    <definedName name="KA_Wärme_verk" localSheetId="7">#REF!</definedName>
    <definedName name="KA_Wärme_verk">#REF!</definedName>
    <definedName name="keine_REF_KO_Hinweis">#REF!</definedName>
    <definedName name="Pumpen_Abweichung">#REF!</definedName>
    <definedName name="REF_KO_Hinweis">#REF!</definedName>
    <definedName name="weiter_betr_Invest" localSheetId="2">#REF!</definedName>
    <definedName name="weiter_betr_Invest" localSheetId="3">#REF!</definedName>
    <definedName name="weiter_betr_Invest">#REF!</definedName>
    <definedName name="weiter_betr_J" localSheetId="2">#REF!</definedName>
    <definedName name="weiter_betr_J" localSheetId="3">#REF!</definedName>
    <definedName name="weiter_betr_J">#REF!</definedName>
    <definedName name="weiter_betr_N" localSheetId="2">#REF!</definedName>
    <definedName name="weiter_betr_N" localSheetId="3">#REF!</definedName>
    <definedName name="weiter_betr_N">#REF!</definedName>
    <definedName name="weiter_betr_umst">#REF!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0" i="17" l="1"/>
  <c r="H39" i="17"/>
  <c r="F109" i="17"/>
  <c r="C32" i="17"/>
  <c r="G17" i="17" a="1"/>
  <c r="G17" i="17" s="1"/>
  <c r="I11" i="5"/>
  <c r="G21" i="17" l="1"/>
  <c r="G20" i="17"/>
  <c r="M20" i="17"/>
  <c r="M18" i="17"/>
  <c r="M19" i="17"/>
  <c r="M17" i="17"/>
  <c r="C17" i="5"/>
  <c r="C16" i="5" l="1"/>
  <c r="C15" i="5"/>
  <c r="C25" i="2"/>
  <c r="C24" i="2"/>
  <c r="D221" i="19"/>
  <c r="F221" i="19"/>
  <c r="E221" i="19"/>
  <c r="F232" i="19"/>
  <c r="F184" i="19"/>
  <c r="F103" i="19"/>
  <c r="J26" i="8"/>
  <c r="J25" i="8"/>
  <c r="J23" i="8"/>
  <c r="I9" i="5"/>
  <c r="M187" i="19" a="1"/>
  <c r="M187" i="19" s="1"/>
  <c r="I15" i="19"/>
  <c r="M106" i="19" a="1"/>
  <c r="M106" i="19" s="1"/>
  <c r="M19" i="19" a="1"/>
  <c r="M19" i="19" s="1"/>
  <c r="G176" i="19"/>
  <c r="H175" i="19"/>
  <c r="F175" i="19"/>
  <c r="M175" i="19" s="1"/>
  <c r="H174" i="19"/>
  <c r="F174" i="19"/>
  <c r="M174" i="19" s="1"/>
  <c r="H173" i="19"/>
  <c r="F173" i="19"/>
  <c r="M173" i="19" s="1"/>
  <c r="H172" i="19"/>
  <c r="F172" i="19"/>
  <c r="M172" i="19" s="1"/>
  <c r="H171" i="19"/>
  <c r="F171" i="19"/>
  <c r="M171" i="19" s="1"/>
  <c r="H170" i="19"/>
  <c r="F170" i="19"/>
  <c r="M170" i="19" s="1"/>
  <c r="H169" i="19"/>
  <c r="F169" i="19"/>
  <c r="M169" i="19" s="1"/>
  <c r="H168" i="19"/>
  <c r="F168" i="19"/>
  <c r="M168" i="19" s="1"/>
  <c r="H167" i="19"/>
  <c r="F167" i="19"/>
  <c r="M167" i="19" s="1"/>
  <c r="H166" i="19"/>
  <c r="F166" i="19"/>
  <c r="M166" i="19" s="1"/>
  <c r="H165" i="19"/>
  <c r="F165" i="19"/>
  <c r="M165" i="19" s="1"/>
  <c r="H164" i="19"/>
  <c r="F164" i="19"/>
  <c r="M164" i="19" s="1"/>
  <c r="H163" i="19"/>
  <c r="F163" i="19"/>
  <c r="M163" i="19" s="1"/>
  <c r="H162" i="19"/>
  <c r="F162" i="19"/>
  <c r="M162" i="19" s="1"/>
  <c r="H161" i="19"/>
  <c r="F161" i="19"/>
  <c r="M161" i="19" s="1"/>
  <c r="H160" i="19"/>
  <c r="F160" i="19"/>
  <c r="M160" i="19" s="1"/>
  <c r="H159" i="19"/>
  <c r="F159" i="19"/>
  <c r="M159" i="19" s="1"/>
  <c r="H158" i="19"/>
  <c r="F158" i="19"/>
  <c r="M158" i="19" s="1"/>
  <c r="H157" i="19"/>
  <c r="F157" i="19"/>
  <c r="M157" i="19" s="1"/>
  <c r="H156" i="19"/>
  <c r="F156" i="19"/>
  <c r="M156" i="19" s="1"/>
  <c r="H155" i="19"/>
  <c r="F155" i="19"/>
  <c r="M155" i="19" s="1"/>
  <c r="H154" i="19"/>
  <c r="F154" i="19"/>
  <c r="M154" i="19" s="1"/>
  <c r="H153" i="19"/>
  <c r="F153" i="19"/>
  <c r="M153" i="19" s="1"/>
  <c r="H152" i="19"/>
  <c r="F152" i="19"/>
  <c r="M152" i="19" s="1"/>
  <c r="H151" i="19"/>
  <c r="F151" i="19"/>
  <c r="M151" i="19" s="1"/>
  <c r="H150" i="19"/>
  <c r="F150" i="19"/>
  <c r="M150" i="19" s="1"/>
  <c r="H149" i="19"/>
  <c r="F149" i="19"/>
  <c r="M149" i="19" s="1"/>
  <c r="H148" i="19"/>
  <c r="F148" i="19"/>
  <c r="M148" i="19" s="1"/>
  <c r="H147" i="19"/>
  <c r="F147" i="19"/>
  <c r="M147" i="19" s="1"/>
  <c r="H146" i="19"/>
  <c r="F146" i="19"/>
  <c r="M146" i="19" s="1"/>
  <c r="H145" i="19"/>
  <c r="F145" i="19"/>
  <c r="H176" i="19" l="1"/>
  <c r="F111" i="19" l="1"/>
  <c r="M111" i="19" s="1"/>
  <c r="M63" i="19"/>
  <c r="M64" i="19"/>
  <c r="M65" i="19"/>
  <c r="M66" i="19"/>
  <c r="M67" i="19"/>
  <c r="M68" i="19"/>
  <c r="M69" i="19"/>
  <c r="M70" i="19"/>
  <c r="M71" i="19"/>
  <c r="M72" i="19"/>
  <c r="M73" i="19"/>
  <c r="M74" i="19"/>
  <c r="M75" i="19"/>
  <c r="M76" i="19"/>
  <c r="M77" i="19"/>
  <c r="M78" i="19"/>
  <c r="M79" i="19"/>
  <c r="M80" i="19"/>
  <c r="M81" i="19"/>
  <c r="M82" i="19"/>
  <c r="M83" i="19"/>
  <c r="M84" i="19"/>
  <c r="M85" i="19"/>
  <c r="M86" i="19"/>
  <c r="M87" i="19"/>
  <c r="M88" i="19"/>
  <c r="M89" i="19"/>
  <c r="M90" i="19"/>
  <c r="M91" i="19"/>
  <c r="M62" i="19"/>
  <c r="G23" i="19"/>
  <c r="G190" i="19"/>
  <c r="G191" i="19"/>
  <c r="G192" i="19"/>
  <c r="G193" i="19"/>
  <c r="C12" i="5" l="1"/>
  <c r="G91" i="19" l="1"/>
  <c r="G90" i="19"/>
  <c r="G89" i="19"/>
  <c r="G88" i="19"/>
  <c r="G87" i="19"/>
  <c r="G86" i="19"/>
  <c r="G85" i="19"/>
  <c r="G84" i="19"/>
  <c r="G83" i="19"/>
  <c r="G82" i="19"/>
  <c r="G81" i="19"/>
  <c r="G80" i="19"/>
  <c r="G79" i="19"/>
  <c r="G78" i="19"/>
  <c r="G77" i="19"/>
  <c r="G76" i="19"/>
  <c r="G75" i="19"/>
  <c r="G74" i="19"/>
  <c r="G73" i="19"/>
  <c r="G72" i="19"/>
  <c r="G71" i="19"/>
  <c r="G70" i="19"/>
  <c r="G69" i="19"/>
  <c r="G68" i="19"/>
  <c r="G67" i="19"/>
  <c r="G66" i="19"/>
  <c r="G65" i="19"/>
  <c r="G64" i="19"/>
  <c r="G63" i="19"/>
  <c r="G62" i="19"/>
  <c r="G61" i="19"/>
  <c r="G53" i="19"/>
  <c r="G52" i="19"/>
  <c r="G51" i="19"/>
  <c r="G50" i="19"/>
  <c r="G49" i="19"/>
  <c r="G48" i="19"/>
  <c r="G47" i="19"/>
  <c r="G46" i="19"/>
  <c r="G45" i="19"/>
  <c r="G44" i="19"/>
  <c r="G43" i="19"/>
  <c r="G42" i="19"/>
  <c r="G41" i="19"/>
  <c r="G40" i="19"/>
  <c r="G39" i="19"/>
  <c r="G38" i="19"/>
  <c r="G37" i="19"/>
  <c r="G36" i="19"/>
  <c r="G35" i="19"/>
  <c r="G34" i="19"/>
  <c r="G33" i="19"/>
  <c r="G32" i="19"/>
  <c r="G31" i="19"/>
  <c r="G30" i="19"/>
  <c r="G29" i="19"/>
  <c r="G28" i="19"/>
  <c r="G27" i="19"/>
  <c r="G26" i="19"/>
  <c r="G25" i="19"/>
  <c r="G24" i="19"/>
  <c r="G220" i="19"/>
  <c r="G219" i="19"/>
  <c r="G218" i="19"/>
  <c r="G217" i="19"/>
  <c r="G216" i="19"/>
  <c r="G215" i="19"/>
  <c r="G214" i="19"/>
  <c r="G213" i="19"/>
  <c r="G212" i="19"/>
  <c r="G211" i="19"/>
  <c r="G210" i="19"/>
  <c r="G209" i="19"/>
  <c r="G208" i="19"/>
  <c r="G207" i="19"/>
  <c r="G206" i="19"/>
  <c r="G205" i="19"/>
  <c r="G204" i="19"/>
  <c r="G203" i="19"/>
  <c r="G202" i="19"/>
  <c r="G201" i="19"/>
  <c r="G200" i="19"/>
  <c r="G199" i="19"/>
  <c r="G198" i="19"/>
  <c r="G197" i="19"/>
  <c r="G196" i="19"/>
  <c r="G195" i="19"/>
  <c r="G194" i="19"/>
  <c r="G141" i="19"/>
  <c r="H140" i="19"/>
  <c r="F140" i="19"/>
  <c r="M140" i="19" s="1"/>
  <c r="H139" i="19"/>
  <c r="F139" i="19"/>
  <c r="M139" i="19" s="1"/>
  <c r="H138" i="19"/>
  <c r="F138" i="19"/>
  <c r="M138" i="19" s="1"/>
  <c r="H137" i="19"/>
  <c r="F137" i="19"/>
  <c r="M137" i="19" s="1"/>
  <c r="H136" i="19"/>
  <c r="F136" i="19"/>
  <c r="M136" i="19" s="1"/>
  <c r="H135" i="19"/>
  <c r="F135" i="19"/>
  <c r="M135" i="19" s="1"/>
  <c r="H134" i="19"/>
  <c r="F134" i="19"/>
  <c r="M134" i="19" s="1"/>
  <c r="H133" i="19"/>
  <c r="F133" i="19"/>
  <c r="M133" i="19" s="1"/>
  <c r="H132" i="19"/>
  <c r="F132" i="19"/>
  <c r="M132" i="19" s="1"/>
  <c r="H131" i="19"/>
  <c r="F131" i="19"/>
  <c r="M131" i="19" s="1"/>
  <c r="H130" i="19"/>
  <c r="F130" i="19"/>
  <c r="M130" i="19" s="1"/>
  <c r="H129" i="19"/>
  <c r="F129" i="19"/>
  <c r="M129" i="19" s="1"/>
  <c r="H128" i="19"/>
  <c r="F128" i="19"/>
  <c r="M128" i="19" s="1"/>
  <c r="H127" i="19"/>
  <c r="F127" i="19"/>
  <c r="M127" i="19" s="1"/>
  <c r="H126" i="19"/>
  <c r="F126" i="19"/>
  <c r="M126" i="19" s="1"/>
  <c r="H125" i="19"/>
  <c r="F125" i="19"/>
  <c r="M125" i="19" s="1"/>
  <c r="H124" i="19"/>
  <c r="F124" i="19"/>
  <c r="M124" i="19" s="1"/>
  <c r="H123" i="19"/>
  <c r="F123" i="19"/>
  <c r="M123" i="19" s="1"/>
  <c r="H122" i="19"/>
  <c r="F122" i="19"/>
  <c r="M122" i="19" s="1"/>
  <c r="H121" i="19"/>
  <c r="F121" i="19"/>
  <c r="M121" i="19" s="1"/>
  <c r="H120" i="19"/>
  <c r="F120" i="19"/>
  <c r="M120" i="19" s="1"/>
  <c r="H119" i="19"/>
  <c r="F119" i="19"/>
  <c r="M119" i="19" s="1"/>
  <c r="H118" i="19"/>
  <c r="F118" i="19"/>
  <c r="M118" i="19" s="1"/>
  <c r="H117" i="19"/>
  <c r="F117" i="19"/>
  <c r="M117" i="19" s="1"/>
  <c r="H116" i="19"/>
  <c r="F116" i="19"/>
  <c r="M116" i="19" s="1"/>
  <c r="H115" i="19"/>
  <c r="F115" i="19"/>
  <c r="M115" i="19" s="1"/>
  <c r="H114" i="19"/>
  <c r="F114" i="19"/>
  <c r="M114" i="19" s="1"/>
  <c r="H113" i="19"/>
  <c r="F113" i="19"/>
  <c r="M113" i="19" s="1"/>
  <c r="H112" i="19"/>
  <c r="F112" i="19"/>
  <c r="H111" i="19"/>
  <c r="H110" i="19"/>
  <c r="F110" i="19"/>
  <c r="M112" i="19" l="1"/>
  <c r="F141" i="19"/>
  <c r="M141" i="19" s="1"/>
  <c r="G92" i="19"/>
  <c r="G54" i="19"/>
  <c r="H141" i="19"/>
  <c r="G221" i="19"/>
  <c r="C18" i="5" l="1"/>
  <c r="I49" i="15" l="1"/>
  <c r="I48" i="15"/>
  <c r="I45" i="15"/>
  <c r="I42" i="15"/>
  <c r="I41" i="15"/>
  <c r="I34" i="15"/>
  <c r="I33" i="15"/>
  <c r="I30" i="15"/>
  <c r="I27" i="15"/>
  <c r="I26" i="15"/>
  <c r="I83" i="15"/>
  <c r="H25" i="2"/>
  <c r="H26" i="2"/>
  <c r="B11" i="2" l="1"/>
  <c r="H65" i="5" l="1"/>
  <c r="C26" i="2"/>
  <c r="I57" i="5" l="1"/>
  <c r="F58" i="5" s="1"/>
  <c r="G78" i="17"/>
  <c r="G84" i="5"/>
  <c r="C85" i="5" s="1"/>
  <c r="I59" i="5"/>
  <c r="H24" i="2"/>
  <c r="I60" i="5"/>
  <c r="C13" i="5"/>
  <c r="H66" i="5"/>
  <c r="G99" i="17" l="1"/>
  <c r="C19" i="17" l="1"/>
  <c r="I33" i="17"/>
  <c r="G34" i="17"/>
  <c r="C34" i="17"/>
  <c r="G26" i="17"/>
  <c r="C110" i="17"/>
  <c r="C91" i="17"/>
  <c r="F73" i="17"/>
  <c r="C74" i="17" s="1"/>
  <c r="F51" i="17" l="1"/>
  <c r="C52" i="17" s="1"/>
  <c r="I65" i="18" l="1"/>
  <c r="I64" i="18"/>
  <c r="I63" i="18"/>
  <c r="I62" i="18"/>
  <c r="I61" i="18"/>
  <c r="I60" i="18"/>
  <c r="I59" i="18"/>
  <c r="I58" i="18"/>
  <c r="I57" i="18"/>
  <c r="I56" i="18"/>
  <c r="I55" i="18"/>
  <c r="I54" i="18"/>
  <c r="I53" i="18"/>
  <c r="I52" i="18"/>
  <c r="I51" i="18"/>
  <c r="I50" i="18"/>
  <c r="I49" i="18"/>
  <c r="I48" i="18"/>
  <c r="I47" i="18"/>
  <c r="I46" i="18"/>
  <c r="I45" i="18"/>
  <c r="I44" i="18"/>
  <c r="I43" i="18"/>
  <c r="I42" i="18"/>
  <c r="I41" i="18"/>
  <c r="I40" i="18"/>
  <c r="I39" i="18"/>
  <c r="I38" i="18"/>
  <c r="I37" i="18"/>
  <c r="I36" i="18"/>
  <c r="I35" i="18"/>
  <c r="I34" i="18"/>
  <c r="I33" i="18"/>
  <c r="I32" i="18"/>
  <c r="I31" i="18"/>
  <c r="I30" i="18"/>
  <c r="I29" i="18"/>
  <c r="I28" i="18"/>
  <c r="I27" i="18"/>
  <c r="I26" i="18"/>
  <c r="I25" i="18"/>
  <c r="I24" i="18"/>
  <c r="I23" i="18"/>
  <c r="I22" i="18"/>
  <c r="I21" i="18"/>
  <c r="I20" i="18"/>
  <c r="I19" i="18"/>
  <c r="I18" i="18"/>
  <c r="I17" i="18"/>
  <c r="I16" i="18"/>
  <c r="I15" i="18"/>
  <c r="I14" i="18"/>
  <c r="I13" i="18"/>
  <c r="I12" i="18"/>
  <c r="I11" i="18"/>
  <c r="I10" i="18"/>
  <c r="I9" i="18"/>
  <c r="I8" i="18"/>
  <c r="I7" i="18"/>
  <c r="I6" i="18"/>
  <c r="I5" i="18"/>
  <c r="I4" i="18"/>
  <c r="I3" i="18"/>
  <c r="B84" i="15" l="1"/>
  <c r="E48" i="8"/>
  <c r="F48" i="8"/>
  <c r="I83" i="8"/>
  <c r="B84" i="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46" authorId="0" shapeId="0" xr:uid="{CB6F2622-2CC2-455C-B228-53CA139D20CC}">
      <text>
        <r>
          <rPr>
            <b/>
            <sz val="9"/>
            <color indexed="81"/>
            <rFont val="Segoe UI"/>
            <family val="2"/>
          </rPr>
          <t>Hinweis: Um weitere Zeilen hinzuzufügen, klicken Sie bitte auf das "+" bei Zeile 50  (links).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36" authorId="0" shapeId="0" xr:uid="{6A1D4961-49FC-4119-9605-08567F0B760D}">
      <text>
        <r>
          <rPr>
            <b/>
            <sz val="9"/>
            <color indexed="81"/>
            <rFont val="Segoe UI"/>
            <family val="2"/>
          </rPr>
          <t xml:space="preserve">Hinweis: Um weitere Zeilen hinzuzufügen, klicken sie bitte auf das "+" bei Zeile 50 (links).
</t>
        </r>
      </text>
    </comment>
    <comment ref="B71" authorId="0" shapeId="0" xr:uid="{F04ECD10-4846-4041-ABBF-17869A0C8AF1}">
      <text>
        <r>
          <rPr>
            <b/>
            <sz val="9"/>
            <color indexed="81"/>
            <rFont val="Segoe UI"/>
            <family val="2"/>
          </rPr>
          <t>Hinweis: Um weitere Zeilen hinzuzufügen, klicken Sie bitte auf das "+" bei Zeile 77  (links).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60" authorId="0" shapeId="0" xr:uid="{C2535EA7-DE4D-46CA-9566-777506705699}">
      <text>
        <r>
          <rPr>
            <b/>
            <sz val="9"/>
            <color indexed="81"/>
            <rFont val="Segoe UI"/>
            <family val="2"/>
          </rPr>
          <t>Die nutzungsgerechte Steuerung am Wettkampfplatz ist eine Grundvoraussetzung für eine Förderung. Falls keine entsprechende Steuerung vorhanden ist, ist keine Förderung möglich.</t>
        </r>
      </text>
    </comment>
    <comment ref="B71" authorId="0" shapeId="0" xr:uid="{21298239-55A3-46D4-B26A-D8BAA9835928}">
      <text>
        <r>
          <rPr>
            <sz val="9"/>
            <color indexed="81"/>
            <rFont val="Segoe UI"/>
            <family val="2"/>
          </rPr>
          <t>Hinweis: Um weitere Zeilen hinzuzufügen, klicken Sie bitte auf das "+" bei Zeile 64 (links).</t>
        </r>
      </text>
    </comment>
    <comment ref="F109" authorId="0" shapeId="0" xr:uid="{3C585DCA-3ADE-4D64-9C46-F0A36BF1980B}">
      <text>
        <r>
          <rPr>
            <b/>
            <sz val="9"/>
            <color indexed="81"/>
            <rFont val="Segoe UI"/>
            <family val="2"/>
          </rPr>
          <t>die Effizienz der LED-Leuchten muss mindestens 120 Lumen/Watt aufweisen.</t>
        </r>
      </text>
    </comment>
    <comment ref="I109" authorId="0" shapeId="0" xr:uid="{76DEFC50-2A76-4199-B96F-5CD208DDF141}">
      <text>
        <r>
          <rPr>
            <b/>
            <sz val="9"/>
            <color indexed="81"/>
            <rFont val="Segoe UI"/>
            <family val="2"/>
          </rPr>
          <t xml:space="preserve">Es kann nur die Umstellung von bestehenden Lichtpunkten gefördert werden.
</t>
        </r>
      </text>
    </comment>
    <comment ref="B120" authorId="0" shapeId="0" xr:uid="{2498C3C5-2689-4AB9-8412-50ECACB7BFC0}">
      <text>
        <r>
          <rPr>
            <sz val="9"/>
            <color indexed="81"/>
            <rFont val="Segoe UI"/>
            <family val="2"/>
          </rPr>
          <t xml:space="preserve">Hinweis: Um weitere Zeilen hinzuzufügen, klicken sie bitte auf das "+" bei Zeile 50 (links).
</t>
        </r>
      </text>
    </comment>
    <comment ref="F144" authorId="0" shapeId="0" xr:uid="{0C4FA393-DFF4-439E-941C-BAD803197AB5}">
      <text>
        <r>
          <rPr>
            <b/>
            <sz val="9"/>
            <color indexed="81"/>
            <rFont val="Segoe UI"/>
            <family val="2"/>
          </rPr>
          <t>die Effizienz der LED-Leuchten muss mindestens 120 Lumen/Watt aufweisen.</t>
        </r>
      </text>
    </comment>
    <comment ref="I144" authorId="0" shapeId="0" xr:uid="{5FC53215-2E55-45CC-9D4F-5308B3616014}">
      <text>
        <r>
          <rPr>
            <b/>
            <sz val="9"/>
            <color indexed="81"/>
            <rFont val="Segoe UI"/>
            <family val="2"/>
          </rPr>
          <t xml:space="preserve">Es kann nur die Umstellung von bestehenden Lichtpunkten gefördert werden.
</t>
        </r>
      </text>
    </comment>
    <comment ref="B155" authorId="0" shapeId="0" xr:uid="{0999523A-04B4-4AF8-9C35-CCB2FB70BEA0}">
      <text>
        <r>
          <rPr>
            <sz val="9"/>
            <color indexed="81"/>
            <rFont val="Segoe UI"/>
            <family val="2"/>
          </rPr>
          <t xml:space="preserve">Hinweis: Um weitere Zeilen hinzuzufügen, klicken sie bitte auf das "+" bei Zeile 50 (links).
</t>
        </r>
      </text>
    </comment>
    <comment ref="B200" authorId="0" shapeId="0" xr:uid="{3B507BBA-12AA-4988-A092-ADC6E0522929}">
      <text>
        <r>
          <rPr>
            <sz val="9"/>
            <color indexed="81"/>
            <rFont val="Segoe UI"/>
            <family val="2"/>
          </rPr>
          <t>Hinweis: Um weitere Zeilen hinzuzufügen, klicken Sie bitte auf das "+" bei Zeile 123  (links).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25" authorId="0" shapeId="0" xr:uid="{C4A73432-298A-448B-8C30-BD4CFC54822E}">
      <text>
        <r>
          <rPr>
            <sz val="9"/>
            <color indexed="81"/>
            <rFont val="Segoe UI"/>
            <family val="2"/>
          </rPr>
          <t>wählen Sie hier eine Bezeichnung lt. Ihrem vorgelegten Anlagenschema, Anlagenbuch, Projektbeschreibung,...</t>
        </r>
      </text>
    </comment>
    <comment ref="B31" authorId="0" shapeId="0" xr:uid="{41FC96E0-4461-4498-B910-29966866E766}">
      <text>
        <r>
          <rPr>
            <sz val="9"/>
            <color indexed="81"/>
            <rFont val="Segoe UI"/>
            <family val="2"/>
          </rPr>
          <t>sollte die Leckagerate vom Default-Wert von 3% p.a. abweichen, so bitten wir um entsprechenden Nachweis mittels Prüfbuch, Wartungsbericht, o.ä.
Laden Sie die entsprechenden Dokumente/Nachweise in der Online-Einreichung unter "weitere Unterlagen" hoch.</t>
        </r>
      </text>
    </comment>
    <comment ref="D31" authorId="0" shapeId="0" xr:uid="{1D15A804-A16C-40D2-9BD1-6513BD744717}">
      <text>
        <r>
          <rPr>
            <sz val="9"/>
            <color indexed="81"/>
            <rFont val="Segoe UI"/>
            <family val="2"/>
          </rPr>
          <t>sollte die Leckagerate vom Default-Wert von 3% p.a. abweichen, so bitten wir um entsprechenden Nachweis mittels Prüfbuch, Wartungsbericht, o.ä.
Laden Sie die entsprechenden Dokumente/Nachweise in der Online-Einreichung unter "weitere Unterlagen" hoch.</t>
        </r>
      </text>
    </comment>
    <comment ref="B40" authorId="0" shapeId="0" xr:uid="{27474CD5-D331-4B45-AE57-75B744403452}">
      <text>
        <r>
          <rPr>
            <sz val="9"/>
            <color indexed="81"/>
            <rFont val="Segoe UI"/>
            <family val="2"/>
          </rPr>
          <t>wählen Sie hier eine Bezeichnung lt. Ihrem vorgelegten Anlagenschema, Anlagenbuch, Projektbeschreibung,...</t>
        </r>
      </text>
    </comment>
    <comment ref="B46" authorId="0" shapeId="0" xr:uid="{21BBBDBB-5A64-49E6-AC38-C7B734DA1ED6}">
      <text>
        <r>
          <rPr>
            <sz val="9"/>
            <color indexed="81"/>
            <rFont val="Segoe UI"/>
            <family val="2"/>
          </rPr>
          <t>sollte die Leckagerate vom Default-Wert von 3% p.a. abweichen, so bitten wir um entsprechenden Nachweis mittels Prüfbuch, Wartungsbericht, o.ä.
Laden Sie die entsprechenden Dokumente/Nachweise in der Online-Einreichung unter "weitere Unterlagen" hoch.</t>
        </r>
      </text>
    </comment>
    <comment ref="B71" authorId="0" shapeId="0" xr:uid="{C87EC483-F372-43BC-8A6A-E4E27C2829E2}">
      <text>
        <r>
          <rPr>
            <b/>
            <sz val="9"/>
            <color indexed="81"/>
            <rFont val="Segoe UI"/>
            <family val="2"/>
          </rPr>
          <t>Hinweis: Um weitere Zeilen hinzuzufügen, klicken Sie bitte auf das "+" bei Zeile 82  (links).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<sst xmlns="http://schemas.openxmlformats.org/spreadsheetml/2006/main" count="878" uniqueCount="477">
  <si>
    <t>Projektname:</t>
  </si>
  <si>
    <t>Projektstandort:</t>
  </si>
  <si>
    <t>Projektbeschreibung</t>
  </si>
  <si>
    <t>bitte auswählen</t>
  </si>
  <si>
    <t>Nr.</t>
  </si>
  <si>
    <t>Fügen Sie bei Bedarf weitere Zeilen ein!</t>
  </si>
  <si>
    <t>Gesamtkosten</t>
  </si>
  <si>
    <t>Name</t>
  </si>
  <si>
    <t>Kontakt (für Rückfragen)</t>
  </si>
  <si>
    <t>E-Mail</t>
  </si>
  <si>
    <t>Telefon</t>
  </si>
  <si>
    <t>Bioethanol</t>
  </si>
  <si>
    <t>Biodiesel</t>
  </si>
  <si>
    <t>Pellets</t>
  </si>
  <si>
    <t>Heizöl</t>
  </si>
  <si>
    <t>Kohle</t>
  </si>
  <si>
    <t>Holz</t>
  </si>
  <si>
    <t>Flüssiggas</t>
  </si>
  <si>
    <t>Fernwärme (fossile Brennstoffe)</t>
  </si>
  <si>
    <t>Fernwärme (biogene Brennstoffe)</t>
  </si>
  <si>
    <t>Erdgas</t>
  </si>
  <si>
    <t>Themenbereich:</t>
  </si>
  <si>
    <t>Themenfeld</t>
  </si>
  <si>
    <t>Energieeffiziente Kulturbetriebe</t>
  </si>
  <si>
    <t>Energieeffiziente Sportstätten</t>
  </si>
  <si>
    <t>Betrieb/Verein</t>
  </si>
  <si>
    <t>HINWEIS</t>
  </si>
  <si>
    <t>Beschreibung der geplanten Maßnahmen</t>
  </si>
  <si>
    <t xml:space="preserve">Baujahr des Gebäudes (Datum der Baubewilligung): </t>
  </si>
  <si>
    <t>Art der Einzelmaßnahme lt. Leitfaden</t>
  </si>
  <si>
    <t>Fenster, Fenstertüren, Verglaste Türen</t>
  </si>
  <si>
    <t>Transparente Bauteile</t>
  </si>
  <si>
    <t>Türen und Tore</t>
  </si>
  <si>
    <t>Dachschrägen und Decken (gegen Außenluft / unbeheizte Dachräume)</t>
  </si>
  <si>
    <t xml:space="preserve">Es liegen die Bestands- bzw. Einreichpläne des Gebäudes bei. </t>
  </si>
  <si>
    <t>Modul A</t>
  </si>
  <si>
    <t>Art der Maßnahme</t>
  </si>
  <si>
    <t>Wärmepumpe</t>
  </si>
  <si>
    <t>Thermische Solaranlage</t>
  </si>
  <si>
    <t>Energiesparmaßnahmen</t>
  </si>
  <si>
    <t>Wärmereitstellung</t>
  </si>
  <si>
    <t>Anlage 1</t>
  </si>
  <si>
    <t>Anlage 2</t>
  </si>
  <si>
    <t>Anlage 3</t>
  </si>
  <si>
    <t>Anlage 4</t>
  </si>
  <si>
    <t>Anlagen-Name/Bezeichnung</t>
  </si>
  <si>
    <t>Brennstoff</t>
  </si>
  <si>
    <t>[-]</t>
  </si>
  <si>
    <t>[kWh/a]</t>
  </si>
  <si>
    <t>[kW]</t>
  </si>
  <si>
    <t>Optimierungsmaßnahmen</t>
  </si>
  <si>
    <t>Einsparung Nutzenergie (Wärme)</t>
  </si>
  <si>
    <t>Eingesparter Energieträger</t>
  </si>
  <si>
    <t>Beschreibung der Maßnahme und Nachvollziehbare Darstellung wie die angegebenen Einsparungen berechnet bzw. abgeschätzt wurden</t>
  </si>
  <si>
    <t>kWh/a</t>
  </si>
  <si>
    <t>%</t>
  </si>
  <si>
    <t>Maßnahme 1</t>
  </si>
  <si>
    <t>Maßnahme 2</t>
  </si>
  <si>
    <t>Maßnahme 3</t>
  </si>
  <si>
    <t>Maßnahme 4</t>
  </si>
  <si>
    <t>Pumpentausch</t>
  </si>
  <si>
    <t>Bestand</t>
  </si>
  <si>
    <t>Optimiert</t>
  </si>
  <si>
    <t>Anzahl</t>
  </si>
  <si>
    <t>[h/a]</t>
  </si>
  <si>
    <t>lfd. Nr.</t>
  </si>
  <si>
    <t>Bezeichnung der NEUEN Leuchten gemäß Angebot</t>
  </si>
  <si>
    <t>Nennleistung pro Lichtpunkt [W]</t>
  </si>
  <si>
    <t>Lichtstrom pro Lichtpunkt [Lumen]</t>
  </si>
  <si>
    <t>Effizienz
[Lumen/W]</t>
  </si>
  <si>
    <t>Leistung Gesamt
[kW]</t>
  </si>
  <si>
    <t>Situative Beleuchtung bzw. Lichtsteuerung
Ja / Nein</t>
  </si>
  <si>
    <t>Beispiel</t>
  </si>
  <si>
    <t>Beispielleuchte</t>
  </si>
  <si>
    <t>Ja</t>
  </si>
  <si>
    <t>Nein</t>
  </si>
  <si>
    <t>Nennleistung pro Leuchte [W]</t>
  </si>
  <si>
    <t>Leistung Gesamt NEU
[kW]</t>
  </si>
  <si>
    <t>Anmerkungen</t>
  </si>
  <si>
    <t>Bespielleuchte</t>
  </si>
  <si>
    <t>ja</t>
  </si>
  <si>
    <t>BESTÄTIGUNG DER QUALITÄTS- UND EFFIZIENZANFORDERUNGEN</t>
  </si>
  <si>
    <t xml:space="preserve"> -</t>
  </si>
  <si>
    <t xml:space="preserve">Die gewählten LED Module verfügen über ein ENEC Prüfprotokoll und sind mit vertretbarem Aufwand tauschbar. </t>
  </si>
  <si>
    <t xml:space="preserve">Eine Ersatzteilgarantie auf alle wesentlichen Anlagenteile der LED-Leuchten von zumindest 10 Jahren liegt vor. </t>
  </si>
  <si>
    <t>Die geforderte Effizienz der Leuchten von mind. 120 lm/W wird eingehalten.</t>
  </si>
  <si>
    <t>Innenbeleuchtung</t>
  </si>
  <si>
    <t>Die gewählten LED-Leuchten verfügen über ein ENEC Prüfprotokoll.</t>
  </si>
  <si>
    <t xml:space="preserve">Eine normgerechte Lichtplanung abhängig von der Anwendung wurde durchgeführt. </t>
  </si>
  <si>
    <t>Die geforderten Qualitätskriterien werden eingehalten (mind. CRI 80, Lebensdauer mind. 50.000 h L80 B50).</t>
  </si>
  <si>
    <t>Name:</t>
  </si>
  <si>
    <t>Firma:</t>
  </si>
  <si>
    <t>Anschrift:</t>
  </si>
  <si>
    <t xml:space="preserve"> UNTERSCHRIFTEN</t>
  </si>
  <si>
    <t>VERPFLICHTEND 
AntragstellerIn</t>
  </si>
  <si>
    <t>NAME UND FUNKTION IN BLOCKBUCHSTABEN</t>
  </si>
  <si>
    <t>Datum, Ort</t>
  </si>
  <si>
    <t>EER</t>
  </si>
  <si>
    <t>stellen Sie auch jene Anlagen dar die im Bestand bzw. in Betrieb bleiben</t>
  </si>
  <si>
    <t>Free Cooling</t>
  </si>
  <si>
    <t>Bitte beachten Sie, dass im Bereich „Free Cooling“ nur jene Kosten anerkannt werden können, welche nur für das Free Cooling erforderlich sind. Bei gleichzeitiger Nutzung des Brunnens/der Tiefenbohrungen/Luft-Außengerät und der entsprechenden Infrastruktur für die Wärmebereitstellung durch eine Wärmepumpe werden diese Kosten der Wärmepumpe zugerechnet.</t>
  </si>
  <si>
    <t>Firma /
qualifizierter Planer</t>
  </si>
  <si>
    <t>Einzelbauteilsanierung</t>
  </si>
  <si>
    <t>Umfassende thermische Sanierung</t>
  </si>
  <si>
    <t>Stückholz</t>
  </si>
  <si>
    <t>Anforderungen</t>
  </si>
  <si>
    <t>Heizungsoptimierung in Bestandsgebäuden (Nachrüstung Speichersystem, Drehzahlregelungen, effiziente Pumpen, Heizungsverteiler, Steuerungstechnik) mit mind. 10 % Einsparung</t>
  </si>
  <si>
    <t>OPTIMIERT</t>
  </si>
  <si>
    <t>BESTAND</t>
  </si>
  <si>
    <t>Stellungnahme/Begründung, falls sich die Kälteleistung und/oder die bereitgestellte Kälteenergie bei der optimierten Anlage verringert</t>
  </si>
  <si>
    <t>Erforderliche Voraussetzungen zur Antragsstellung</t>
  </si>
  <si>
    <t>Energieeffiziente Rettungsorganisation</t>
  </si>
  <si>
    <t>A. Thermische Gebäudesanierung</t>
  </si>
  <si>
    <t>A1. Maßnahmen- / Bauteilaufstellungen - Einzelmaßnahmen</t>
  </si>
  <si>
    <t>A2. Maßnahmenaufstellung - Umfassende thermische Sanierung</t>
  </si>
  <si>
    <t>A1. Einzelmaßnahmen</t>
  </si>
  <si>
    <t>A2. Umfassende thermische Gebäudesanierung</t>
  </si>
  <si>
    <t>Ja/Nein Dropdown</t>
  </si>
  <si>
    <t>Art der Leistungen</t>
  </si>
  <si>
    <t>Die Dämmung der obersten Geschoßdecke bzw. des Daches mit einem U-Wert von maximal 0,14 W/m²K. Der geforderte U-Wert gilt ab einer Mindeststärke des Dämmmaterials von 26 cm als eingehalten.</t>
  </si>
  <si>
    <t>Die entsprechenden maximalen Uw-Werte laut Informationsblatt werden eingehalten.</t>
  </si>
  <si>
    <t>Anforderungen an die thermische Qualität des sanierten Gebäudes HWB Ref,RK und fGEE werden eingehalten</t>
  </si>
  <si>
    <t>Kostenaufstellung</t>
  </si>
  <si>
    <t>Drop-Down Energieträger</t>
  </si>
  <si>
    <t>Biogas</t>
  </si>
  <si>
    <t>Modul B</t>
  </si>
  <si>
    <t>Heizungsoptimierung</t>
  </si>
  <si>
    <t>Wärmerückgewinnung</t>
  </si>
  <si>
    <t>Pufferspeicher</t>
  </si>
  <si>
    <t>Sonstiges</t>
  </si>
  <si>
    <t>Wärmepumpe (Abwärme)</t>
  </si>
  <si>
    <t>Steuerungstechnik (MSR)</t>
  </si>
  <si>
    <t>Zentrallüftungsgerät  (Achtung OIB Richtlinie 6)</t>
  </si>
  <si>
    <t>Straßen- und Außenbeleuchtung</t>
  </si>
  <si>
    <t>Flutlichtanlage</t>
  </si>
  <si>
    <t>Die Beleuchtungsanlage wiest eine Austauschbarkeit der Module auf und es besteht eine Ersatzteilgarantie für mindestens 10 Jahre .</t>
  </si>
  <si>
    <t>Modul C.1</t>
  </si>
  <si>
    <t>Bühnenbeleuchtung und Ausleuchtung von Exponaten</t>
  </si>
  <si>
    <t>Bühnenbeleuchtung und Beleuchtung von Exponaten</t>
  </si>
  <si>
    <t>Modul D</t>
  </si>
  <si>
    <t>Prozesskälteanlagen</t>
  </si>
  <si>
    <t>Anlage1</t>
  </si>
  <si>
    <t>Energieeffiziente und klimafreundliche Kühlung</t>
  </si>
  <si>
    <t>Art der Leistung (Kosten)</t>
  </si>
  <si>
    <t>Planung</t>
  </si>
  <si>
    <t>Erstellung Energieausweis</t>
  </si>
  <si>
    <t>Modul C.2 - Beleuchtung</t>
  </si>
  <si>
    <t>Anm. : Die Planungskosten im Anteil von 10% der Projektkosten förderfähig.</t>
  </si>
  <si>
    <t>Umstellung auf Kälteanlagen, die alternative/natürliche Kältemittel (wie zum Beispiel CO2, Ammoniak, Propan, …) beziehungsweise Kältemittel mit einem GWP weniger als 150 einsetzen</t>
  </si>
  <si>
    <t>C.1 Energiesparmaßnahmen</t>
  </si>
  <si>
    <r>
      <t xml:space="preserve">Heizungsoptimierung in Bestandsgebäuden (Nachrüstung Speichersystem, Drehzahlregelungen, effiziente Pumpen, Heizungsverteiler, Steuerungstechnik) müssen mindestens eine Energieeinsparung von 10 % aufweisen.
Bei einer gleichzeitigen Umstellung des Heizkessels/der Wärmeversorgung können nur die Maßnahmen welche zusätzlich zum neuen Kessel bzw. zum Energieträgerwechsel erforderlich sind, als "Heizungsoptimierung" anerkannt werden.
</t>
    </r>
    <r>
      <rPr>
        <u/>
        <sz val="12"/>
        <rFont val="Calibri"/>
        <family val="2"/>
        <scheme val="minor"/>
      </rPr>
      <t>Beispiel 1</t>
    </r>
    <r>
      <rPr>
        <sz val="12"/>
        <rFont val="Calibri"/>
        <family val="2"/>
        <scheme val="minor"/>
      </rPr>
      <t xml:space="preserve"> - Die notwendigen Installation und Adaptierungen für einen neuen Biomassekessel und die damit erreichte Effizienzsteigerung (z.B. höherer Kesselwirkungsgrad) sind unter "Heizungsoptimierung" nicht förderungsfähig bzw. kann der Umwelteffekt nicht anerkannt werden.
</t>
    </r>
    <r>
      <rPr>
        <u/>
        <sz val="12"/>
        <rFont val="Calibri"/>
        <family val="2"/>
        <scheme val="minor"/>
      </rPr>
      <t>Beispiel 2</t>
    </r>
    <r>
      <rPr>
        <sz val="12"/>
        <rFont val="Calibri"/>
        <family val="2"/>
        <scheme val="minor"/>
      </rPr>
      <t xml:space="preserve"> - zusätzliche Maßnahmen zur Effizienzsteigerung von bestehenden und funktionsfähigen Anlagen (Optimierung von Verteiler, Pumpen, MSR,...) zählen als "Heizungsoptimierung" und können gefördert werden. </t>
    </r>
  </si>
  <si>
    <t>* Bei gleichzeitiger Umstellung des Heizkessels bzw. einem Energieträgerwechsel geben Sie als Basis der Heizungsoptimierung die NEUE Wärmeversorgung als "Bestand" an.</t>
  </si>
  <si>
    <t>C.2 Beleuchtungsoptimierung / Leuchtenaufstellung</t>
  </si>
  <si>
    <t>D. Kühlung</t>
  </si>
  <si>
    <t>Hinweis</t>
  </si>
  <si>
    <t>Holzheizungen / Biomasse Einzelanlagen</t>
  </si>
  <si>
    <t>Nah- / Fernwärmeanschluss</t>
  </si>
  <si>
    <t>Wärmepumpen</t>
  </si>
  <si>
    <t>Allgemeine Angaben</t>
  </si>
  <si>
    <t>Art der Wärmepumpe</t>
  </si>
  <si>
    <t>Wärmepumpenhersteller</t>
  </si>
  <si>
    <t>Typenbezeichnung</t>
  </si>
  <si>
    <t>thermische Leistung (Gesamt) [kW]</t>
  </si>
  <si>
    <t>elektrische Leistung (Gesamt) [kW]</t>
  </si>
  <si>
    <t>Art des Kältemittels</t>
  </si>
  <si>
    <t>Standort in einem Fernwärmeversorgungsgebiet?</t>
  </si>
  <si>
    <t>Art der Nutzung</t>
  </si>
  <si>
    <t>Wird die Anlage überwiegend zur Wärmebereitstellung genutzt?</t>
  </si>
  <si>
    <t>Strombezug</t>
  </si>
  <si>
    <t>Herkunft des eingesetzten Stroms?</t>
  </si>
  <si>
    <t xml:space="preserve">Kältemittel Nummer [R] </t>
  </si>
  <si>
    <t>Sicherheits-klasse</t>
  </si>
  <si>
    <t>DGRL (PED) - Gruppe</t>
  </si>
  <si>
    <t>prakt. Grenzwert (kg/m³)</t>
  </si>
  <si>
    <t>Brennbar-keit LFL (kg/m³)</t>
  </si>
  <si>
    <t>Siedepunkt (°C)</t>
  </si>
  <si>
    <t>ODP</t>
  </si>
  <si>
    <t>R…. + Name</t>
  </si>
  <si>
    <t>GWP (100 Jr ITH)
(kg/kg)
IPCC 4</t>
  </si>
  <si>
    <t>GWP (100 Jr ITH)
(kg/kg)
IPCC 5</t>
  </si>
  <si>
    <t>A1</t>
  </si>
  <si>
    <t>-</t>
  </si>
  <si>
    <t xml:space="preserve">B2 </t>
  </si>
  <si>
    <t>A2L</t>
  </si>
  <si>
    <t>Methan</t>
  </si>
  <si>
    <t>A3</t>
  </si>
  <si>
    <t>Ethan</t>
  </si>
  <si>
    <t>Propan</t>
  </si>
  <si>
    <t>Butan</t>
  </si>
  <si>
    <t>Pentan</t>
  </si>
  <si>
    <t>Ammoniak</t>
  </si>
  <si>
    <t>B2L</t>
  </si>
  <si>
    <r>
      <t>CO</t>
    </r>
    <r>
      <rPr>
        <vertAlign val="subscript"/>
        <sz val="11"/>
        <color theme="1"/>
        <rFont val="Arial"/>
        <family val="2"/>
      </rPr>
      <t>2</t>
    </r>
  </si>
  <si>
    <t>Ethen</t>
  </si>
  <si>
    <t>Propen</t>
  </si>
  <si>
    <t>1233zd</t>
  </si>
  <si>
    <t>1234yf</t>
  </si>
  <si>
    <t>1234ze</t>
  </si>
  <si>
    <t>134a</t>
  </si>
  <si>
    <t>143a</t>
  </si>
  <si>
    <t>152a</t>
  </si>
  <si>
    <t>A2</t>
  </si>
  <si>
    <t>245fa</t>
  </si>
  <si>
    <t>B1</t>
  </si>
  <si>
    <t>404A</t>
  </si>
  <si>
    <t>"-46,5 bis -45,7"</t>
  </si>
  <si>
    <t>407C</t>
  </si>
  <si>
    <t>"-43,8 bis -36,7"</t>
  </si>
  <si>
    <t>407F</t>
  </si>
  <si>
    <t>"-46,1 bis -39,7"</t>
  </si>
  <si>
    <t>410A</t>
  </si>
  <si>
    <t>"-51,6 bis -51,5"</t>
  </si>
  <si>
    <t>413A</t>
  </si>
  <si>
    <t>"-29,4 bis -27,4"</t>
  </si>
  <si>
    <t>417A</t>
  </si>
  <si>
    <t>"-38,0 bis -32,9"</t>
  </si>
  <si>
    <t>422D</t>
  </si>
  <si>
    <t>"-43,2 bis -38,4"</t>
  </si>
  <si>
    <t>423A</t>
  </si>
  <si>
    <t>"-24,2 bis -23,5"</t>
  </si>
  <si>
    <t>429A</t>
  </si>
  <si>
    <t>"-26,0 bis -25,6"</t>
  </si>
  <si>
    <t>430A</t>
  </si>
  <si>
    <t>"-27,6 bis -27,6"</t>
  </si>
  <si>
    <t>433C</t>
  </si>
  <si>
    <t>"-44,3 bis -43,9"</t>
  </si>
  <si>
    <t>440A</t>
  </si>
  <si>
    <t>"-25,5 bis -24,3"</t>
  </si>
  <si>
    <t>441A</t>
  </si>
  <si>
    <t>"-41,9 bis -20,4"</t>
  </si>
  <si>
    <t>443A</t>
  </si>
  <si>
    <t>"-44,8 bis -41,2"</t>
  </si>
  <si>
    <t>444A</t>
  </si>
  <si>
    <t>"-34,3 bis -24,3"</t>
  </si>
  <si>
    <t>445A</t>
  </si>
  <si>
    <t>"-50,3 bis -23,5"</t>
  </si>
  <si>
    <t>446A</t>
  </si>
  <si>
    <t>"-49,4 bis -44,0"</t>
  </si>
  <si>
    <t>447A</t>
  </si>
  <si>
    <t>"-49,3 bis -44,2"</t>
  </si>
  <si>
    <t>448A</t>
  </si>
  <si>
    <t>"-45,9 bis -39,8"</t>
  </si>
  <si>
    <t>449A</t>
  </si>
  <si>
    <t>"-46,0 bis -39,9"</t>
  </si>
  <si>
    <t>450A</t>
  </si>
  <si>
    <t>"-23,4 bis -22,8"</t>
  </si>
  <si>
    <t>451A</t>
  </si>
  <si>
    <t>"-30,8 bis -30,5"</t>
  </si>
  <si>
    <t>451B</t>
  </si>
  <si>
    <t>"-31,0 bis -30,6"</t>
  </si>
  <si>
    <t>452A</t>
  </si>
  <si>
    <t>"-47,0 bis -43,2"</t>
  </si>
  <si>
    <t>453A</t>
  </si>
  <si>
    <t>"-42,2 bis -35,0"</t>
  </si>
  <si>
    <t>454A</t>
  </si>
  <si>
    <t>455A</t>
  </si>
  <si>
    <t>456A</t>
  </si>
  <si>
    <t>457A</t>
  </si>
  <si>
    <t>458A</t>
  </si>
  <si>
    <t>459A</t>
  </si>
  <si>
    <t>460A</t>
  </si>
  <si>
    <t>507A</t>
  </si>
  <si>
    <t>510A</t>
  </si>
  <si>
    <t>511A</t>
  </si>
  <si>
    <t>512A</t>
  </si>
  <si>
    <t>513A</t>
  </si>
  <si>
    <t>514A</t>
  </si>
  <si>
    <t>515A</t>
  </si>
  <si>
    <t>600a</t>
  </si>
  <si>
    <t>Isobutan</t>
  </si>
  <si>
    <t>601a</t>
  </si>
  <si>
    <t>Isopentan</t>
  </si>
  <si>
    <t>E170</t>
  </si>
  <si>
    <t>BITTE VOR DIESER ZEILE WEITERE KM EINFÜGEN</t>
  </si>
  <si>
    <t>Sonstige</t>
  </si>
  <si>
    <t>Art WP</t>
  </si>
  <si>
    <t>Luft/Wasser</t>
  </si>
  <si>
    <t>Wasser/Wasser</t>
  </si>
  <si>
    <t>Sole/Wasser</t>
  </si>
  <si>
    <t>Strom</t>
  </si>
  <si>
    <t>Zukauf von Ökostrom</t>
  </si>
  <si>
    <t>Eigene Erzeugung</t>
  </si>
  <si>
    <t>Holzheizung / Biomasse Einzelanlage</t>
  </si>
  <si>
    <t>Thermische Nennwärmeleistung [kW]</t>
  </si>
  <si>
    <t>Kesselhersteller</t>
  </si>
  <si>
    <t>Holzheizung / Biomasse Einzelanlagen</t>
  </si>
  <si>
    <t>Waldhackgut</t>
  </si>
  <si>
    <t xml:space="preserve">Sonstiger: </t>
  </si>
  <si>
    <t>Klimafreundlicher bzw. hocheffizienter Nah-/Fernwärmeanschluss</t>
  </si>
  <si>
    <t>B. Klimafreundlich Heizen</t>
  </si>
  <si>
    <t>Projektkosten gesamt (netto, exkl. Ust.)</t>
  </si>
  <si>
    <t>Kesselanlage</t>
  </si>
  <si>
    <t>Mess- und Regelungstechnik</t>
  </si>
  <si>
    <t>Elektroinstallation</t>
  </si>
  <si>
    <t>Heizungstechnik</t>
  </si>
  <si>
    <t>Rohrleitungen</t>
  </si>
  <si>
    <t>Grabungsarbeiten</t>
  </si>
  <si>
    <t>Heizhaus</t>
  </si>
  <si>
    <t>Lager</t>
  </si>
  <si>
    <t>Außenanlage</t>
  </si>
  <si>
    <t xml:space="preserve">Gesamtkosten </t>
  </si>
  <si>
    <t>Wärmequellenanlage (z.B. Erdwärme)</t>
  </si>
  <si>
    <t>primärseitige hydraulische Installation</t>
  </si>
  <si>
    <t>Anlagenregelung</t>
  </si>
  <si>
    <t>elektrische Installation</t>
  </si>
  <si>
    <t>Montage</t>
  </si>
  <si>
    <t>Planung (max. 10% der Gesamtkosten)</t>
  </si>
  <si>
    <t>Übergabestation</t>
  </si>
  <si>
    <t>Planungskosten (max. 10% der Gesamtkosten)</t>
  </si>
  <si>
    <t>Ist bereits eine Wärmeerzeugungsanlage vorhanden?</t>
  </si>
  <si>
    <t>Solaranlage</t>
  </si>
  <si>
    <t>Verrohrung</t>
  </si>
  <si>
    <t>Wärmespeicher</t>
  </si>
  <si>
    <t>mit einem GWP von ...</t>
  </si>
  <si>
    <t>Hersteller</t>
  </si>
  <si>
    <t>Zertifizierung</t>
  </si>
  <si>
    <t>Typenprüfung nach ES 12975</t>
  </si>
  <si>
    <t>Solar Keymark Zertifikat</t>
  </si>
  <si>
    <t>Österreischisches Umweltzeichen</t>
  </si>
  <si>
    <t>Bruttokollektorfläche [m²]</t>
  </si>
  <si>
    <t>nutzbarer Solarertrag lt. Simulation [kWh/a]</t>
  </si>
  <si>
    <t>Fenster / Außentüren</t>
  </si>
  <si>
    <t>Steil- und Flachdach</t>
  </si>
  <si>
    <t>klimafreundlich</t>
  </si>
  <si>
    <t>hocheffizient</t>
  </si>
  <si>
    <t>Kollektorart</t>
  </si>
  <si>
    <t>Standardkollektor</t>
  </si>
  <si>
    <t>Vakuumkollektor</t>
  </si>
  <si>
    <t>Luftkollektor</t>
  </si>
  <si>
    <t>Regelungstechnik (inkl. Elektroinstallation)</t>
  </si>
  <si>
    <t>Regelungstechnik (inkl. Elektroinstallationen)</t>
  </si>
  <si>
    <t>Fernwärme</t>
  </si>
  <si>
    <t>Anschluss an ein hocheffizientes oder klimafreundliches Nah-/Fernwärmenetz?</t>
  </si>
  <si>
    <t>Befindet sich die Übergabestation im Eigentum des Fröderwerbers?</t>
  </si>
  <si>
    <t>Allgemeine Projektbeschreibung (Übersicht über die Maßnahmen/das Gesamtprojekt)</t>
  </si>
  <si>
    <t>Angaben zum Projekt</t>
  </si>
  <si>
    <t>Außenwände</t>
  </si>
  <si>
    <t>Decken/Böden zu unbeheizten Gebäudeteilen (z.B. oberste Geschoßdecke)</t>
  </si>
  <si>
    <t>Angabe Kosten (Schätzkosten oder Kosten aus Angeboten) der erforderlichen Leistungen zur thermischen Sanierung der Gebäudehülle (ggf. inkl. Gebäudeerweiterungen)</t>
  </si>
  <si>
    <t>Dach</t>
  </si>
  <si>
    <t>Keller (z.B. Kellerwände)</t>
  </si>
  <si>
    <t>Außen-Fenster und -Türen</t>
  </si>
  <si>
    <t>Verschattungssystem inkl. Regelung</t>
  </si>
  <si>
    <t>Baustellengemeinkosten</t>
  </si>
  <si>
    <t>Dachbegrünung und Fasadenbegrünung</t>
  </si>
  <si>
    <t>Entsiedelung von KFZ-Stellflächen</t>
  </si>
  <si>
    <t>Kosten für Energieausweiserstellung</t>
  </si>
  <si>
    <t>Planungskosten</t>
  </si>
  <si>
    <t>sonstige Leistungen</t>
  </si>
  <si>
    <t>Art der sonstigen Leistungen</t>
  </si>
  <si>
    <t>trifft zu</t>
  </si>
  <si>
    <t>Die in der Tabelle angeführtem Einzelmaßnahmen entsprechen den Anforderungen an den U-Wert lt. Leitfaden.</t>
  </si>
  <si>
    <t>Trifft zu ?</t>
  </si>
  <si>
    <t>Erf. Nachweis über U-Wert Berechnungen (z.B. Energieausweis)</t>
  </si>
  <si>
    <t>wurde erstellt und liegt bei</t>
  </si>
  <si>
    <t>wird nachgereicht</t>
  </si>
  <si>
    <t xml:space="preserve">trifft nicht zu </t>
  </si>
  <si>
    <t>Energieausweis</t>
  </si>
  <si>
    <t>Nachweis über einen Energieausweis vor und nach der Umsetzung liegt bei.</t>
  </si>
  <si>
    <t>Weitere Anmerkungen/Ergänzungen zu den Energiesparmaßnahmen</t>
  </si>
  <si>
    <t>Gegenüberstellung der Bestandsanlagen zur neuen/optimierten Gesamtanlage.
Bitte legen Sie dem Online-Antrag eine ausführliche und nachvollziehbare "Technische Beschreibung" der eingereichten Maßnahme(n) bei.  Bei Beleuchtungsoptimierung nutzen sie das Tabellenblatt C2 - Beleuchtungsoptimierung</t>
  </si>
  <si>
    <t>Oberste Geschoßdecke</t>
  </si>
  <si>
    <r>
      <t xml:space="preserve">Bitte beachten Sie, dass nur eine Umstellung </t>
    </r>
    <r>
      <rPr>
        <b/>
        <sz val="12"/>
        <rFont val="Calibri"/>
        <family val="2"/>
        <scheme val="minor"/>
      </rPr>
      <t>von bestehenden fossilen Heizungsanlagen</t>
    </r>
    <r>
      <rPr>
        <sz val="12"/>
        <rFont val="Calibri"/>
        <family val="2"/>
        <scheme val="minor"/>
      </rPr>
      <t xml:space="preserve"> auf umwelt- und klimafreundliche Wärmeerzeuger (Holzheizung, Wärmepumpe, hocheffiziente und klimafreundliche Nah-/Fernwärme) sowie Anlagen zur Wärmespeicherung, förderfähig  sind.</t>
    </r>
  </si>
  <si>
    <t>Anschlussleistung laut Wärmeliefervertrag [kW]</t>
  </si>
  <si>
    <t>Das betroffene Gebäude muss zum Zeitpunkt der Antragstellung älter als 15 Jahre sein (Datum der Baubewilligung).</t>
  </si>
  <si>
    <t xml:space="preserve">Das Gebäude/der Grund kann für die Nächsten 10 Jahre von der Rettungsorganisation genutzt werden. </t>
  </si>
  <si>
    <t>Die verfügbaren Nutzungszeiten bzw. Räumlichkeiten der geförderten Kultureinrichtung werden für zu mindestens 80% für kulturelle Zwecke genutzt.</t>
  </si>
  <si>
    <t>Es existiert eine Bestätigung des Bundeslandes oder der Gemeinde(n) über die überwiegende Nutzung des Gebäudes zur Erbringung von Dienstleistungen von allgemeinem wirtschaftlichem Interesse (DAWI).</t>
  </si>
  <si>
    <t>Die Sportstätte steht dem Amateursport für zumidest 20 % zur Verfügung.</t>
  </si>
  <si>
    <t>Das Gebäude/die Anlage wird überwiegend als Sportstätte genutzt (mehr als 50% der Bruttogrundfläche und tatsächlichen Nutzungszeit).</t>
  </si>
  <si>
    <t>Das Gebäude/der Grund kann für die nächsten 10 Jahre als Sportstätte genutzt werden.</t>
  </si>
  <si>
    <t>VERPFLICHTEND - Unterfertigung (Stempel und Unterschrift) durch antragstellenden Person</t>
  </si>
  <si>
    <t>VERPFLICHTEND - Unterfertigung (Unterschrift und Stempel) durch planende Person / FIRMA</t>
  </si>
  <si>
    <t>Nenn- leistung pro Leuchte [W]</t>
  </si>
  <si>
    <t>Nutzungs- gerechte Steuerung?
Ja / Nein</t>
  </si>
  <si>
    <t>Antragstellende Person:</t>
  </si>
  <si>
    <t/>
  </si>
  <si>
    <t>Kontaktdaten</t>
  </si>
  <si>
    <t>Bestätigung der Richtigkeit der Angaben zur Beschreibung und des Technisch-wirtschaftlichen Datenblatts durch</t>
  </si>
  <si>
    <t>Nettokosten 
[EUR]</t>
  </si>
  <si>
    <t>Unterschriften</t>
  </si>
  <si>
    <t>Nettokosten
[EUR]</t>
  </si>
  <si>
    <t>U-Wert 
[W/m²K]</t>
  </si>
  <si>
    <t>Brennstoffenergie [kWh/a]</t>
  </si>
  <si>
    <t>Leistung [kW]</t>
  </si>
  <si>
    <t>Nutzenergie (Wärme) [kWh/a]</t>
  </si>
  <si>
    <t>Wärmeversorgung Bestand [Art]</t>
  </si>
  <si>
    <t>Summe</t>
  </si>
  <si>
    <t>Gesamtleistung [kW]</t>
  </si>
  <si>
    <t>Laufzeit [h/a]</t>
  </si>
  <si>
    <t>Energiebedarf [kWh/a]</t>
  </si>
  <si>
    <t>Angebotsnummer /
Kostenschätzung</t>
  </si>
  <si>
    <t>Antriebsleistung [kW_el]</t>
  </si>
  <si>
    <t>Kälteleistung [kW_Kälte]</t>
  </si>
  <si>
    <t>Kältemittel [R xxxx]</t>
  </si>
  <si>
    <t>Leckagerate [%/a]</t>
  </si>
  <si>
    <t>Laufzeiten [h/a]</t>
  </si>
  <si>
    <t>elektrische Energie [kWh/a]</t>
  </si>
  <si>
    <t>Kälteenergie [kWh/a]</t>
  </si>
  <si>
    <t>Kälteverteilung - Direktverdamfer / Kälteträger (Sole, Eiswasser,…)</t>
  </si>
  <si>
    <t>Planerin / Planer oder ausführende Fachfirma</t>
  </si>
  <si>
    <t>Firma /
Planerin / Planer</t>
  </si>
  <si>
    <t>Als beauftagte Planerin, beauftragter Planer beziehungsweise ausführenden Firma bestätige ich, dass die oben angeführten technischen Angaben vollständig und korrekt ausgefüllt wurde und die  technischen Voraussetzungen den oben genannten Anforderungen entsprechen.</t>
  </si>
  <si>
    <t>Bühne 1</t>
  </si>
  <si>
    <t>Wärmebereitstellung Bestand*</t>
  </si>
  <si>
    <t>Anlage 5</t>
  </si>
  <si>
    <t>Maßnahme 5</t>
  </si>
  <si>
    <t>Maßnahme 6</t>
  </si>
  <si>
    <t>Maßnahme 7</t>
  </si>
  <si>
    <t>Maßnahme 8</t>
  </si>
  <si>
    <t>Maßnahme 9</t>
  </si>
  <si>
    <t>Maßnahme 10</t>
  </si>
  <si>
    <t>Analge 4</t>
  </si>
  <si>
    <t>Klimafitte Kulturbetriebe</t>
  </si>
  <si>
    <t>Als beauftragte Planerin, beauftragter Planer beziehungsweise ausführenden Firma bestätige ich, dass die oben angeführten technischen Angaben vollständig und korrekt ausgefüllt wurde und die  technischen Voraussetzungen den oben genannten Anforderungen entsprechen.</t>
  </si>
  <si>
    <t>A1. umfassende Sanierung</t>
  </si>
  <si>
    <t>Fassadenbegrünung</t>
  </si>
  <si>
    <t>fassadengebundene Begrünung</t>
  </si>
  <si>
    <t>bodengebundene Begrünung</t>
  </si>
  <si>
    <t>begrünte Dachfläche</t>
  </si>
  <si>
    <t>Wettkampfplatz 1</t>
  </si>
  <si>
    <t>LEUCHTENAUFSTELLUNG: Bühnenbeleuchtung und Ausleuchtung von Exponaten</t>
  </si>
  <si>
    <t>LED-Leuchten für Sportstätten</t>
  </si>
  <si>
    <t>Steuerungstechnik</t>
  </si>
  <si>
    <t>Projektkosten Straßen-, Außen- und Innenbeleuchtung (netto, exkl. Ust.)</t>
  </si>
  <si>
    <t>Projektkosten Sportstättenbeleuchtung (netto, exkl. Ust.)</t>
  </si>
  <si>
    <t>LED-Leuchten für Straßen-, Außen- und Innenbeleuchtung</t>
  </si>
  <si>
    <t>Projektkosten Bühnenbeleuchtung und Ausleuchtung von Exponaten (netto, exkl. Ust.)</t>
  </si>
  <si>
    <t>LED-Leuchten für Bühnenbeleuchtung und Ausleuchtung von Exponaten</t>
  </si>
  <si>
    <t>Sportstättenbeleuchtung</t>
  </si>
  <si>
    <t xml:space="preserve">Maßnahme 1 </t>
  </si>
  <si>
    <t xml:space="preserve">Maßnahme 3 </t>
  </si>
  <si>
    <t xml:space="preserve">Anzahl </t>
  </si>
  <si>
    <t xml:space="preserve">Anzahl  </t>
  </si>
  <si>
    <t xml:space="preserve">Anzahl 
</t>
  </si>
  <si>
    <t>Betriebs-
stunden [h/a]</t>
  </si>
  <si>
    <t>Außen- und Straßenbeleuchtung</t>
  </si>
  <si>
    <t>LEUCHTENAUFSTELLUNG: Außen-,  Innen- und Straßenbeleuchtung</t>
  </si>
  <si>
    <t>Außen-, Innen- und Straßenbeleuchtung</t>
  </si>
  <si>
    <r>
      <t xml:space="preserve">Ersetzen LED  </t>
    </r>
    <r>
      <rPr>
        <b/>
        <u/>
        <sz val="11"/>
        <color theme="0"/>
        <rFont val="Calibri"/>
        <family val="2"/>
        <scheme val="minor"/>
      </rPr>
      <t xml:space="preserve">bestehende </t>
    </r>
    <r>
      <rPr>
        <b/>
        <sz val="11"/>
        <color theme="0"/>
        <rFont val="Calibri"/>
        <family val="2"/>
        <scheme val="minor"/>
      </rPr>
      <t>Leuchten?
Ja / Nein</t>
    </r>
  </si>
  <si>
    <r>
      <t xml:space="preserve">Anzahl der </t>
    </r>
    <r>
      <rPr>
        <b/>
        <u/>
        <sz val="10"/>
        <color theme="0"/>
        <rFont val="Calibri"/>
        <family val="2"/>
        <scheme val="minor"/>
      </rPr>
      <t>bestehenden</t>
    </r>
    <r>
      <rPr>
        <b/>
        <sz val="10"/>
        <color theme="0"/>
        <rFont val="Calibri"/>
        <family val="2"/>
        <scheme val="minor"/>
      </rPr>
      <t xml:space="preserve"> LICHTPUNKTE, die auf Trainingsplätzen optimiert werden</t>
    </r>
  </si>
  <si>
    <r>
      <t xml:space="preserve">Gesamtleistung der </t>
    </r>
    <r>
      <rPr>
        <b/>
        <u/>
        <sz val="10"/>
        <color theme="0"/>
        <rFont val="Calibri"/>
        <family val="2"/>
        <scheme val="minor"/>
      </rPr>
      <t>bestehenden</t>
    </r>
    <r>
      <rPr>
        <b/>
        <sz val="10"/>
        <color theme="0"/>
        <rFont val="Calibri"/>
        <family val="2"/>
        <scheme val="minor"/>
      </rPr>
      <t xml:space="preserve"> Flutlichtanlage auf Trainingsplätzen [kW]</t>
    </r>
  </si>
  <si>
    <r>
      <t xml:space="preserve">Gesamtleistung der </t>
    </r>
    <r>
      <rPr>
        <b/>
        <u/>
        <sz val="10"/>
        <color theme="0"/>
        <rFont val="Calibri"/>
        <family val="2"/>
        <scheme val="minor"/>
      </rPr>
      <t>bestehenden</t>
    </r>
    <r>
      <rPr>
        <b/>
        <sz val="10"/>
        <color theme="0"/>
        <rFont val="Calibri"/>
        <family val="2"/>
        <scheme val="minor"/>
      </rPr>
      <t xml:space="preserve"> Flutlichtanlage auf Wettkampfplätzen [kW]</t>
    </r>
  </si>
  <si>
    <r>
      <t xml:space="preserve">Anzahl der </t>
    </r>
    <r>
      <rPr>
        <b/>
        <u/>
        <sz val="10"/>
        <color theme="0"/>
        <rFont val="Calibri"/>
        <family val="2"/>
        <scheme val="minor"/>
      </rPr>
      <t>bestehenden</t>
    </r>
    <r>
      <rPr>
        <b/>
        <sz val="10"/>
        <color theme="0"/>
        <rFont val="Calibri"/>
        <family val="2"/>
        <scheme val="minor"/>
      </rPr>
      <t xml:space="preserve"> LICHTPUNKTE, die auf Wettkampfplätzen optimiert werden</t>
    </r>
  </si>
  <si>
    <r>
      <t xml:space="preserve">Gesamtleistung der </t>
    </r>
    <r>
      <rPr>
        <b/>
        <u/>
        <sz val="10"/>
        <color theme="0"/>
        <rFont val="Calibri"/>
        <family val="2"/>
        <scheme val="minor"/>
      </rPr>
      <t>bestehenden</t>
    </r>
    <r>
      <rPr>
        <b/>
        <sz val="10"/>
        <color theme="0"/>
        <rFont val="Calibri"/>
        <family val="2"/>
        <scheme val="minor"/>
      </rPr>
      <t xml:space="preserve"> Bühnen- und Exponatsbeleuchtung [kW]</t>
    </r>
  </si>
  <si>
    <t>Trainingsplatz 1</t>
  </si>
  <si>
    <t>Eine normgerechte lichttechnische Berechnung ist vorhanden und kann der Abwicklungsstelle auf Verlangen vorgelegt werden.</t>
  </si>
  <si>
    <t>Die lichttechnischen Mindestanforderungen gemäß ÖNORM EN 12193 werden um weniger als 10 % überschritten.</t>
  </si>
  <si>
    <t>Die geltenden Richtlinien und Vorschriften, insbesondere jene gemäß ÖNORM O 1052 bzgl. "Lichtimmissionen" werden eingehalten.</t>
  </si>
  <si>
    <t>Weitere Maßnahme</t>
  </si>
  <si>
    <t>Ökostrom (Umweltzeichen)</t>
  </si>
  <si>
    <t>Strom für WP (Standard)</t>
  </si>
  <si>
    <t>Strom für WP (Ökostrom UZ)</t>
  </si>
  <si>
    <t>Brennholz Buche</t>
  </si>
  <si>
    <t>Hackgut Fichte</t>
  </si>
  <si>
    <t>Diesel (inkl. Beimischung * )</t>
  </si>
  <si>
    <t>Benzin (inkl. Beimischung * )</t>
  </si>
  <si>
    <t>Fernw hocheffizient</t>
  </si>
  <si>
    <t>Fernw klimafreundlich</t>
  </si>
  <si>
    <t>Abwärme</t>
  </si>
  <si>
    <t>Füllmenge [kg]</t>
  </si>
  <si>
    <t xml:space="preserve">Sektionaltore / Rollentore </t>
  </si>
  <si>
    <t>Lichtkuppeln</t>
  </si>
  <si>
    <t>Kategorie</t>
  </si>
  <si>
    <t>Uwert</t>
  </si>
  <si>
    <t>Vorlauftemperatur des Wärmeabgabesystems</t>
  </si>
  <si>
    <t>kein Strom aus erneuerbaren Energieträgern</t>
  </si>
  <si>
    <t>Wettkampfplatz - Beleuchtungsklasse I+II lt. ÖNORM EN 12193</t>
  </si>
  <si>
    <t>Trainingsplatz - Beleuchtungsklasse III lt. ÖNORM EN 12193</t>
  </si>
  <si>
    <t>LEUCHTENAUFSTELLUNG: Sportstättenbeleuchtung (Flutlichtanlagen)</t>
  </si>
  <si>
    <t>Gesamtfläche [m²]</t>
  </si>
  <si>
    <t>Wirkungsrad Wärmebereitstellung [-]</t>
  </si>
  <si>
    <t>bis zu 55°C</t>
  </si>
  <si>
    <t>Beschreibung</t>
  </si>
  <si>
    <t>Anschlusskosten</t>
  </si>
  <si>
    <t>Die elektrische Leistung der neuen Anlage ist im Vergleich zur Bestandsanlage mindestens 30 % geringer.</t>
  </si>
  <si>
    <r>
      <t xml:space="preserve">Technisch-wirtschaftliches Datenblatt  - 
</t>
    </r>
    <r>
      <rPr>
        <sz val="20"/>
        <color rgb="FF008561"/>
        <rFont val="Calibri"/>
        <family val="2"/>
        <scheme val="minor"/>
      </rPr>
      <t xml:space="preserve">Klimafitte Kulturbetriebe: Schwerpunkt Energieeffizienz /
Energieeffiziente Rettungsorganisationen /
Energieeffiziente Sportstätten		</t>
    </r>
    <r>
      <rPr>
        <b/>
        <sz val="20"/>
        <color rgb="FF008561"/>
        <rFont val="Calibri"/>
        <family val="2"/>
        <scheme val="minor"/>
      </rPr>
      <t xml:space="preserve">	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</si>
</sst>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C07]\ * #,##0.00_-;\-[$€-C07]\ * #,##0.00_-;_-[$€-C07]\ * &quot;-&quot;??_-;_-@_-"/>
    <numFmt numFmtId="165" formatCode="0.0"/>
    <numFmt numFmtId="166" formatCode="#,##0.0"/>
    <numFmt numFmtId="167" formatCode="#,##0.00&quot; € &quot;;[Red]\-#,##0.00&quot; € &quot;"/>
    <numFmt numFmtId="168" formatCode="#,##0.00_ ;[Red]\-#,##0.00\ "/>
    <numFmt numFmtId="169" formatCode="#,##0.00_ ;\-#,##0.00\ "/>
    <numFmt numFmtId="170" formatCode="0.00\ &quot;m²&quot;"/>
  </numFmts>
  <fonts count="106"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0"/>
      <name val="MS Sans Serif"/>
    </font>
    <font>
      <sz val="8"/>
      <name val="Calibri"/>
      <family val="2"/>
      <scheme val="minor"/>
    </font>
    <font>
      <sz val="9"/>
      <color rgb="FF87888A"/>
      <name val="Calibri"/>
      <family val="2"/>
      <scheme val="minor"/>
    </font>
    <font>
      <sz val="10"/>
      <name val="Calibri"/>
      <family val="2"/>
      <scheme val="minor"/>
    </font>
    <font>
      <sz val="24"/>
      <color rgb="FF00946C"/>
      <name val="Calibri"/>
      <family val="2"/>
      <scheme val="minor"/>
    </font>
    <font>
      <b/>
      <sz val="14"/>
      <color rgb="FF00946C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rgb="FF009900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Arial"/>
      <family val="2"/>
    </font>
    <font>
      <sz val="10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Calibri"/>
      <family val="2"/>
    </font>
    <font>
      <sz val="9"/>
      <color indexed="81"/>
      <name val="Segoe UI"/>
      <family val="2"/>
    </font>
    <font>
      <b/>
      <sz val="12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</font>
    <font>
      <sz val="8"/>
      <name val="Calibri"/>
      <family val="2"/>
    </font>
    <font>
      <sz val="14"/>
      <name val="Calibri"/>
      <family val="2"/>
      <scheme val="minor"/>
    </font>
    <font>
      <u/>
      <sz val="10"/>
      <color theme="10"/>
      <name val="MS Sans Serif"/>
    </font>
    <font>
      <b/>
      <sz val="10"/>
      <color theme="0"/>
      <name val="Calibri"/>
      <family val="2"/>
      <scheme val="minor"/>
    </font>
    <font>
      <sz val="11"/>
      <name val="Verdana"/>
      <family val="2"/>
    </font>
    <font>
      <sz val="12"/>
      <name val="Calibri"/>
      <family val="2"/>
    </font>
    <font>
      <sz val="12"/>
      <color rgb="FF00946C"/>
      <name val="ZapfDingbats"/>
    </font>
    <font>
      <sz val="10.5"/>
      <name val="Calibri"/>
      <family val="2"/>
    </font>
    <font>
      <b/>
      <sz val="12"/>
      <name val="ZapfDingbats"/>
    </font>
    <font>
      <b/>
      <sz val="11"/>
      <color rgb="FF00946C"/>
      <name val="Calibri"/>
      <family val="2"/>
      <scheme val="minor"/>
    </font>
    <font>
      <sz val="18"/>
      <color theme="0"/>
      <name val="Calibri"/>
      <family val="2"/>
      <scheme val="minor"/>
    </font>
    <font>
      <b/>
      <sz val="10"/>
      <color rgb="FF00946C"/>
      <name val="Calibri"/>
      <family val="2"/>
      <scheme val="minor"/>
    </font>
    <font>
      <b/>
      <sz val="10"/>
      <color theme="1"/>
      <name val="Calibri"/>
      <family val="2"/>
    </font>
    <font>
      <sz val="10"/>
      <color indexed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indexed="4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1"/>
      <name val="Calibri"/>
      <family val="2"/>
    </font>
    <font>
      <sz val="12"/>
      <color theme="1"/>
      <name val="Calibri"/>
      <family val="2"/>
    </font>
    <font>
      <sz val="14"/>
      <color theme="1"/>
      <name val="Calibri"/>
      <family val="2"/>
    </font>
    <font>
      <i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0"/>
      <color rgb="FF00946C"/>
      <name val="Calibri"/>
      <family val="2"/>
      <scheme val="minor"/>
    </font>
    <font>
      <sz val="24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name val="Calibri"/>
      <family val="2"/>
      <scheme val="minor"/>
    </font>
    <font>
      <sz val="12"/>
      <name val="MS Sans Serif"/>
    </font>
    <font>
      <sz val="14"/>
      <color theme="0"/>
      <name val="Calibri"/>
      <family val="2"/>
      <scheme val="minor"/>
    </font>
    <font>
      <sz val="14"/>
      <color indexed="11"/>
      <name val="Calibri"/>
      <family val="2"/>
      <scheme val="minor"/>
    </font>
    <font>
      <b/>
      <sz val="11"/>
      <color theme="1"/>
      <name val="Arial"/>
      <family val="2"/>
    </font>
    <font>
      <vertAlign val="subscript"/>
      <sz val="11"/>
      <color theme="1"/>
      <name val="Arial"/>
      <family val="2"/>
    </font>
    <font>
      <b/>
      <sz val="11"/>
      <color rgb="FFFF0000"/>
      <name val="Arial"/>
      <family val="2"/>
    </font>
    <font>
      <sz val="11"/>
      <color rgb="FFFF0000"/>
      <name val="Arial"/>
      <family val="2"/>
    </font>
    <font>
      <sz val="11"/>
      <name val="Arial"/>
      <family val="2"/>
    </font>
    <font>
      <sz val="9"/>
      <name val="Calibri"/>
      <family val="2"/>
      <scheme val="minor"/>
    </font>
    <font>
      <b/>
      <sz val="12"/>
      <color rgb="FF00946C"/>
      <name val="Calibri"/>
      <family val="2"/>
      <scheme val="minor"/>
    </font>
    <font>
      <sz val="12"/>
      <name val="ZapfDingbats"/>
    </font>
    <font>
      <sz val="11"/>
      <name val="MS Sans Serif"/>
    </font>
    <font>
      <i/>
      <sz val="10"/>
      <color rgb="FFFF0000"/>
      <name val="Calibri"/>
      <family val="2"/>
      <scheme val="minor"/>
    </font>
    <font>
      <sz val="14"/>
      <color rgb="FF00990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009900"/>
      <name val="Calibri"/>
      <family val="2"/>
      <scheme val="minor"/>
    </font>
    <font>
      <sz val="12"/>
      <color indexed="11"/>
      <name val="Calibri"/>
      <family val="2"/>
      <scheme val="minor"/>
    </font>
    <font>
      <sz val="24"/>
      <color indexed="11"/>
      <name val="Calibri"/>
      <family val="2"/>
      <scheme val="minor"/>
    </font>
    <font>
      <sz val="12"/>
      <name val="Verdana"/>
      <family val="2"/>
    </font>
    <font>
      <b/>
      <sz val="12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color rgb="FFFF0000"/>
      <name val="Calibri"/>
      <family val="2"/>
    </font>
    <font>
      <b/>
      <i/>
      <sz val="12"/>
      <color rgb="FFFF0000"/>
      <name val="Calibri"/>
      <family val="2"/>
      <scheme val="minor"/>
    </font>
    <font>
      <sz val="18"/>
      <name val="Calibri"/>
      <family val="2"/>
      <scheme val="minor"/>
    </font>
    <font>
      <b/>
      <sz val="9"/>
      <color indexed="81"/>
      <name val="Segoe UI"/>
      <family val="2"/>
    </font>
    <font>
      <b/>
      <sz val="20"/>
      <color rgb="FF00946C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FFFF"/>
      <name val="Calibri"/>
      <family val="2"/>
    </font>
    <font>
      <sz val="10"/>
      <color rgb="FF00946C"/>
      <name val="ZapfDingbats"/>
    </font>
    <font>
      <sz val="10"/>
      <name val="ZapfDingbats"/>
    </font>
    <font>
      <sz val="10.5"/>
      <name val="Calibri"/>
      <family val="2"/>
      <scheme val="minor"/>
    </font>
    <font>
      <b/>
      <sz val="11"/>
      <color theme="1"/>
      <name val="Calibri"/>
      <family val="2"/>
    </font>
    <font>
      <b/>
      <sz val="20"/>
      <name val="Calibri"/>
      <family val="2"/>
      <scheme val="minor"/>
    </font>
    <font>
      <b/>
      <sz val="11"/>
      <name val="ZapfDingbats"/>
    </font>
    <font>
      <i/>
      <sz val="11"/>
      <color theme="1"/>
      <name val="Calibri"/>
      <family val="2"/>
    </font>
    <font>
      <sz val="11"/>
      <name val="Calibri"/>
      <family val="2"/>
    </font>
    <font>
      <sz val="12"/>
      <color theme="0"/>
      <name val="Calibri"/>
      <family val="2"/>
    </font>
    <font>
      <sz val="10"/>
      <color theme="0"/>
      <name val="Calibri"/>
      <family val="2"/>
    </font>
    <font>
      <b/>
      <sz val="8"/>
      <color rgb="FF00946C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u/>
      <sz val="10"/>
      <color theme="0"/>
      <name val="Calibri"/>
      <family val="2"/>
      <scheme val="minor"/>
    </font>
    <font>
      <sz val="14"/>
      <name val="Calibri"/>
      <family val="2"/>
    </font>
    <font>
      <sz val="8"/>
      <color theme="0"/>
      <name val="Calibri"/>
      <family val="2"/>
    </font>
    <font>
      <sz val="11"/>
      <color theme="1"/>
      <name val="Arial"/>
      <family val="2"/>
    </font>
    <font>
      <u/>
      <sz val="11"/>
      <color theme="10"/>
      <name val="Verdana"/>
      <family val="2"/>
    </font>
    <font>
      <sz val="9"/>
      <color rgb="FF008561"/>
      <name val="Calibri"/>
      <family val="2"/>
      <scheme val="minor"/>
    </font>
    <font>
      <sz val="10"/>
      <color rgb="FF008561"/>
      <name val="Calibri"/>
      <family val="2"/>
      <scheme val="minor"/>
    </font>
    <font>
      <b/>
      <sz val="20"/>
      <color rgb="FF008561"/>
      <name val="Calibri"/>
      <family val="2"/>
      <scheme val="minor"/>
    </font>
    <font>
      <sz val="20"/>
      <color rgb="FF008561"/>
      <name val="Calibri"/>
      <family val="2"/>
      <scheme val="minor"/>
    </font>
    <font>
      <b/>
      <sz val="14"/>
      <color rgb="FF008561"/>
      <name val="Calibri"/>
      <family val="2"/>
      <scheme val="minor"/>
    </font>
    <font>
      <b/>
      <sz val="12"/>
      <color rgb="FF008561"/>
      <name val="Calibri"/>
      <family val="2"/>
      <scheme val="minor"/>
    </font>
    <font>
      <sz val="16"/>
      <name val="Calibri"/>
      <family val="2"/>
      <scheme val="minor"/>
    </font>
    <font>
      <b/>
      <sz val="11"/>
      <color rgb="FF00856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946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8561"/>
        <bgColor indexed="64"/>
      </patternFill>
    </fill>
    <fill>
      <patternFill patternType="solid">
        <fgColor rgb="FF008561"/>
        <bgColor rgb="FF000000"/>
      </patternFill>
    </fill>
  </fills>
  <borders count="7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ck">
        <color rgb="FF00946C"/>
      </top>
      <bottom style="thick">
        <color rgb="FF00946C"/>
      </bottom>
      <diagonal/>
    </border>
    <border>
      <left style="thick">
        <color rgb="FF00946C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hair">
        <color indexed="64"/>
      </right>
      <top style="thin">
        <color theme="0"/>
      </top>
      <bottom/>
      <diagonal/>
    </border>
    <border>
      <left style="thin">
        <color theme="0"/>
      </left>
      <right style="hair">
        <color indexed="64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/>
      </left>
      <right/>
      <top style="hair">
        <color indexed="64"/>
      </top>
      <bottom style="thin">
        <color theme="0"/>
      </bottom>
      <diagonal/>
    </border>
    <border>
      <left/>
      <right/>
      <top style="hair">
        <color indexed="64"/>
      </top>
      <bottom style="thin">
        <color theme="0"/>
      </bottom>
      <diagonal/>
    </border>
    <border>
      <left style="thin">
        <color theme="0"/>
      </left>
      <right style="hair">
        <color indexed="64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rgb="FF008561"/>
      </left>
      <right/>
      <top style="thick">
        <color rgb="FF00946C"/>
      </top>
      <bottom style="thick">
        <color rgb="FF00946C"/>
      </bottom>
      <diagonal/>
    </border>
    <border>
      <left/>
      <right style="thick">
        <color rgb="FF00946C"/>
      </right>
      <top style="thick">
        <color rgb="FF00946C"/>
      </top>
      <bottom style="thick">
        <color rgb="FF00946C"/>
      </bottom>
      <diagonal/>
    </border>
  </borders>
  <cellStyleXfs count="16">
    <xf numFmtId="0" fontId="0" fillId="0" borderId="0"/>
    <xf numFmtId="0" fontId="3" fillId="0" borderId="0"/>
    <xf numFmtId="0" fontId="2" fillId="0" borderId="0" applyNumberFormat="0" applyFill="0" applyBorder="0" applyAlignment="0" applyProtection="0"/>
    <xf numFmtId="0" fontId="14" fillId="0" borderId="0"/>
    <xf numFmtId="9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8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30" fillId="0" borderId="0"/>
    <xf numFmtId="43" fontId="30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0" fillId="0" borderId="0"/>
    <xf numFmtId="44" fontId="1" fillId="0" borderId="0" applyFont="0" applyFill="0" applyBorder="0" applyAlignment="0" applyProtection="0"/>
    <xf numFmtId="0" fontId="96" fillId="0" borderId="0"/>
    <xf numFmtId="0" fontId="97" fillId="0" borderId="0" applyNumberFormat="0" applyFill="0" applyBorder="0" applyAlignment="0" applyProtection="0"/>
  </cellStyleXfs>
  <cellXfs count="796">
    <xf numFmtId="0" fontId="0" fillId="0" borderId="0" xfId="0"/>
    <xf numFmtId="0" fontId="6" fillId="0" borderId="0" xfId="1" applyFont="1"/>
    <xf numFmtId="0" fontId="3" fillId="0" borderId="0" xfId="1"/>
    <xf numFmtId="0" fontId="18" fillId="0" borderId="0" xfId="8" applyFont="1"/>
    <xf numFmtId="0" fontId="4" fillId="0" borderId="0" xfId="8" applyFont="1"/>
    <xf numFmtId="0" fontId="10" fillId="0" borderId="0" xfId="8" applyFont="1" applyAlignment="1">
      <alignment horizontal="left"/>
    </xf>
    <xf numFmtId="43" fontId="4" fillId="0" borderId="0" xfId="9" applyFont="1" applyBorder="1" applyProtection="1"/>
    <xf numFmtId="0" fontId="6" fillId="0" borderId="0" xfId="1" applyFont="1" applyAlignment="1">
      <alignment horizontal="left" vertical="top" wrapText="1"/>
    </xf>
    <xf numFmtId="0" fontId="20" fillId="0" borderId="0" xfId="0" applyFont="1"/>
    <xf numFmtId="0" fontId="18" fillId="0" borderId="0" xfId="8" applyFont="1" applyAlignment="1">
      <alignment vertical="top" wrapText="1"/>
    </xf>
    <xf numFmtId="0" fontId="20" fillId="0" borderId="0" xfId="0" applyFont="1" applyAlignment="1">
      <alignment horizontal="left" vertical="top"/>
    </xf>
    <xf numFmtId="0" fontId="38" fillId="6" borderId="0" xfId="0" applyFont="1" applyFill="1" applyAlignment="1">
      <alignment horizontal="left" vertical="top"/>
    </xf>
    <xf numFmtId="0" fontId="38" fillId="0" borderId="0" xfId="0" applyFont="1" applyAlignment="1">
      <alignment horizontal="left" vertical="top"/>
    </xf>
    <xf numFmtId="43" fontId="6" fillId="0" borderId="0" xfId="9" applyFont="1" applyBorder="1" applyAlignment="1" applyProtection="1">
      <alignment horizontal="center" vertical="top"/>
    </xf>
    <xf numFmtId="0" fontId="10" fillId="0" borderId="0" xfId="1" applyFont="1"/>
    <xf numFmtId="0" fontId="27" fillId="0" borderId="0" xfId="1" applyFont="1"/>
    <xf numFmtId="0" fontId="50" fillId="0" borderId="0" xfId="1" applyFont="1"/>
    <xf numFmtId="0" fontId="6" fillId="2" borderId="0" xfId="1" applyFont="1" applyFill="1"/>
    <xf numFmtId="0" fontId="3" fillId="8" borderId="47" xfId="1" applyFill="1" applyBorder="1" applyAlignment="1">
      <alignment horizontal="center" vertical="center" wrapText="1"/>
    </xf>
    <xf numFmtId="0" fontId="3" fillId="8" borderId="48" xfId="1" applyFill="1" applyBorder="1" applyAlignment="1">
      <alignment horizontal="center" vertical="center" wrapText="1"/>
    </xf>
    <xf numFmtId="0" fontId="3" fillId="0" borderId="48" xfId="1" applyBorder="1" applyAlignment="1">
      <alignment horizontal="center" vertical="center" wrapText="1"/>
    </xf>
    <xf numFmtId="165" fontId="3" fillId="0" borderId="48" xfId="1" applyNumberFormat="1" applyBorder="1" applyAlignment="1">
      <alignment horizontal="center" vertical="center" wrapText="1"/>
    </xf>
    <xf numFmtId="3" fontId="56" fillId="8" borderId="48" xfId="1" applyNumberFormat="1" applyFont="1" applyFill="1" applyBorder="1" applyAlignment="1">
      <alignment horizontal="center" vertical="center" wrapText="1"/>
    </xf>
    <xf numFmtId="3" fontId="56" fillId="8" borderId="49" xfId="1" applyNumberFormat="1" applyFont="1" applyFill="1" applyBorder="1" applyAlignment="1">
      <alignment horizontal="center" vertical="center" wrapText="1"/>
    </xf>
    <xf numFmtId="0" fontId="3" fillId="8" borderId="50" xfId="1" applyFill="1" applyBorder="1" applyAlignment="1">
      <alignment horizontal="center" vertical="center" wrapText="1"/>
    </xf>
    <xf numFmtId="0" fontId="3" fillId="8" borderId="31" xfId="1" applyFill="1" applyBorder="1" applyAlignment="1">
      <alignment horizontal="center" vertical="center" wrapText="1"/>
    </xf>
    <xf numFmtId="0" fontId="3" fillId="0" borderId="31" xfId="1" applyBorder="1" applyAlignment="1">
      <alignment horizontal="center" vertical="center" wrapText="1"/>
    </xf>
    <xf numFmtId="165" fontId="3" fillId="0" borderId="31" xfId="1" applyNumberFormat="1" applyBorder="1" applyAlignment="1">
      <alignment horizontal="center" vertical="center" wrapText="1"/>
    </xf>
    <xf numFmtId="3" fontId="56" fillId="8" borderId="31" xfId="1" applyNumberFormat="1" applyFont="1" applyFill="1" applyBorder="1" applyAlignment="1">
      <alignment horizontal="center" vertical="center" wrapText="1"/>
    </xf>
    <xf numFmtId="3" fontId="56" fillId="8" borderId="51" xfId="1" applyNumberFormat="1" applyFont="1" applyFill="1" applyBorder="1" applyAlignment="1">
      <alignment horizontal="center" vertical="center" wrapText="1"/>
    </xf>
    <xf numFmtId="0" fontId="3" fillId="8" borderId="52" xfId="1" applyFill="1" applyBorder="1" applyAlignment="1">
      <alignment horizontal="center"/>
    </xf>
    <xf numFmtId="0" fontId="3" fillId="8" borderId="8" xfId="1" applyFill="1" applyBorder="1" applyAlignment="1">
      <alignment horizontal="center"/>
    </xf>
    <xf numFmtId="0" fontId="3" fillId="0" borderId="8" xfId="1" applyBorder="1" applyAlignment="1">
      <alignment horizontal="center"/>
    </xf>
    <xf numFmtId="165" fontId="3" fillId="0" borderId="8" xfId="1" applyNumberFormat="1" applyBorder="1" applyAlignment="1">
      <alignment horizontal="center"/>
    </xf>
    <xf numFmtId="3" fontId="3" fillId="8" borderId="8" xfId="1" applyNumberFormat="1" applyFill="1" applyBorder="1" applyAlignment="1">
      <alignment horizontal="center"/>
    </xf>
    <xf numFmtId="3" fontId="3" fillId="8" borderId="53" xfId="1" applyNumberFormat="1" applyFill="1" applyBorder="1" applyAlignment="1">
      <alignment horizontal="center"/>
    </xf>
    <xf numFmtId="166" fontId="3" fillId="8" borderId="53" xfId="1" applyNumberFormat="1" applyFill="1" applyBorder="1" applyAlignment="1">
      <alignment horizontal="center"/>
    </xf>
    <xf numFmtId="0" fontId="58" fillId="8" borderId="54" xfId="1" applyFont="1" applyFill="1" applyBorder="1" applyAlignment="1">
      <alignment horizontal="left"/>
    </xf>
    <xf numFmtId="0" fontId="3" fillId="8" borderId="55" xfId="1" applyFill="1" applyBorder="1" applyAlignment="1">
      <alignment horizontal="center"/>
    </xf>
    <xf numFmtId="0" fontId="3" fillId="0" borderId="55" xfId="1" applyBorder="1" applyAlignment="1">
      <alignment horizontal="center"/>
    </xf>
    <xf numFmtId="165" fontId="3" fillId="0" borderId="55" xfId="1" applyNumberFormat="1" applyBorder="1" applyAlignment="1">
      <alignment horizontal="center"/>
    </xf>
    <xf numFmtId="3" fontId="3" fillId="8" borderId="55" xfId="1" applyNumberFormat="1" applyFill="1" applyBorder="1" applyAlignment="1">
      <alignment horizontal="center"/>
    </xf>
    <xf numFmtId="166" fontId="3" fillId="8" borderId="56" xfId="1" applyNumberFormat="1" applyFill="1" applyBorder="1" applyAlignment="1">
      <alignment horizontal="center"/>
    </xf>
    <xf numFmtId="166" fontId="59" fillId="8" borderId="56" xfId="1" applyNumberFormat="1" applyFont="1" applyFill="1" applyBorder="1" applyAlignment="1">
      <alignment horizontal="center"/>
    </xf>
    <xf numFmtId="0" fontId="61" fillId="0" borderId="0" xfId="12" applyFont="1"/>
    <xf numFmtId="0" fontId="6" fillId="9" borderId="0" xfId="1" applyFont="1" applyFill="1"/>
    <xf numFmtId="43" fontId="6" fillId="0" borderId="0" xfId="9" applyFont="1" applyBorder="1" applyAlignment="1" applyProtection="1">
      <alignment vertical="top"/>
    </xf>
    <xf numFmtId="0" fontId="36" fillId="2" borderId="0" xfId="0" applyFont="1" applyFill="1" applyAlignment="1" applyProtection="1">
      <alignment vertical="center" wrapText="1"/>
      <protection locked="0"/>
    </xf>
    <xf numFmtId="0" fontId="5" fillId="0" borderId="1" xfId="1" applyFont="1" applyBorder="1" applyAlignment="1">
      <alignment vertical="center"/>
    </xf>
    <xf numFmtId="0" fontId="6" fillId="0" borderId="1" xfId="1" applyFont="1" applyBorder="1"/>
    <xf numFmtId="0" fontId="66" fillId="0" borderId="2" xfId="1" applyFont="1" applyBorder="1" applyAlignment="1">
      <alignment vertical="center"/>
    </xf>
    <xf numFmtId="0" fontId="6" fillId="0" borderId="0" xfId="1" applyFont="1" applyAlignment="1">
      <alignment wrapText="1"/>
    </xf>
    <xf numFmtId="0" fontId="41" fillId="0" borderId="0" xfId="1" applyFont="1" applyAlignment="1">
      <alignment horizontal="left" wrapText="1"/>
    </xf>
    <xf numFmtId="0" fontId="4" fillId="0" borderId="0" xfId="1" applyFont="1" applyAlignment="1">
      <alignment horizontal="center" wrapText="1"/>
    </xf>
    <xf numFmtId="0" fontId="42" fillId="0" borderId="0" xfId="0" applyFont="1" applyAlignment="1">
      <alignment horizontal="left" vertical="center" wrapText="1"/>
    </xf>
    <xf numFmtId="0" fontId="4" fillId="0" borderId="0" xfId="1" applyFont="1"/>
    <xf numFmtId="0" fontId="10" fillId="0" borderId="2" xfId="1" applyFont="1" applyBorder="1"/>
    <xf numFmtId="0" fontId="12" fillId="0" borderId="2" xfId="1" applyFont="1" applyBorder="1" applyAlignment="1">
      <alignment horizontal="center" vertical="center"/>
    </xf>
    <xf numFmtId="0" fontId="6" fillId="0" borderId="0" xfId="0" quotePrefix="1" applyFont="1" applyAlignment="1">
      <alignment horizontal="left" vertical="center" wrapText="1"/>
    </xf>
    <xf numFmtId="0" fontId="6" fillId="0" borderId="0" xfId="0" quotePrefix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2" fillId="0" borderId="61" xfId="1" applyFont="1" applyBorder="1" applyAlignment="1">
      <alignment vertical="center"/>
    </xf>
    <xf numFmtId="0" fontId="12" fillId="0" borderId="0" xfId="1" applyFont="1" applyAlignment="1">
      <alignment vertical="center"/>
    </xf>
    <xf numFmtId="0" fontId="49" fillId="0" borderId="0" xfId="1" applyFont="1" applyAlignment="1">
      <alignment horizontal="left" vertical="top" wrapText="1"/>
    </xf>
    <xf numFmtId="0" fontId="15" fillId="0" borderId="0" xfId="1" applyFont="1" applyAlignment="1">
      <alignment horizontal="left" vertical="center" wrapText="1"/>
    </xf>
    <xf numFmtId="0" fontId="47" fillId="0" borderId="0" xfId="1" applyFont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6" fillId="0" borderId="0" xfId="1" applyFont="1" applyAlignment="1">
      <alignment horizontal="center" vertical="center" wrapText="1"/>
    </xf>
    <xf numFmtId="0" fontId="29" fillId="0" borderId="0" xfId="1" applyFont="1" applyAlignment="1">
      <alignment horizontal="left" vertical="top"/>
    </xf>
    <xf numFmtId="0" fontId="16" fillId="0" borderId="0" xfId="1" applyFont="1" applyAlignment="1">
      <alignment horizontal="left" vertical="top"/>
    </xf>
    <xf numFmtId="3" fontId="31" fillId="0" borderId="0" xfId="1" applyNumberFormat="1" applyFont="1" applyAlignment="1">
      <alignment horizontal="center" vertical="center" wrapText="1"/>
    </xf>
    <xf numFmtId="0" fontId="25" fillId="0" borderId="0" xfId="1" applyFont="1" applyAlignment="1">
      <alignment horizontal="center" vertical="center" wrapText="1"/>
    </xf>
    <xf numFmtId="3" fontId="25" fillId="0" borderId="0" xfId="1" applyNumberFormat="1" applyFont="1" applyAlignment="1">
      <alignment horizontal="center" vertical="center" wrapText="1"/>
    </xf>
    <xf numFmtId="0" fontId="9" fillId="0" borderId="0" xfId="1" applyFont="1"/>
    <xf numFmtId="164" fontId="6" fillId="9" borderId="0" xfId="1" applyNumberFormat="1" applyFont="1" applyFill="1"/>
    <xf numFmtId="0" fontId="13" fillId="9" borderId="0" xfId="1" applyFont="1" applyFill="1" applyAlignment="1">
      <alignment vertical="center"/>
    </xf>
    <xf numFmtId="0" fontId="11" fillId="0" borderId="0" xfId="1" applyFont="1" applyAlignment="1">
      <alignment horizontal="left"/>
    </xf>
    <xf numFmtId="0" fontId="37" fillId="0" borderId="0" xfId="1" applyFont="1" applyAlignment="1">
      <alignment horizontal="left" vertical="center" wrapText="1"/>
    </xf>
    <xf numFmtId="0" fontId="8" fillId="0" borderId="0" xfId="1" applyFont="1" applyAlignment="1">
      <alignment vertical="center" wrapText="1"/>
    </xf>
    <xf numFmtId="0" fontId="10" fillId="0" borderId="0" xfId="8" applyFont="1" applyAlignment="1">
      <alignment horizontal="center" vertical="top"/>
    </xf>
    <xf numFmtId="0" fontId="31" fillId="0" borderId="0" xfId="8" applyFont="1" applyAlignment="1">
      <alignment horizontal="left" vertical="center" wrapText="1"/>
    </xf>
    <xf numFmtId="0" fontId="32" fillId="0" borderId="0" xfId="8" applyFont="1" applyAlignment="1">
      <alignment horizontal="left" vertical="center"/>
    </xf>
    <xf numFmtId="0" fontId="10" fillId="0" borderId="0" xfId="8" applyFont="1" applyAlignment="1">
      <alignment horizontal="center"/>
    </xf>
    <xf numFmtId="0" fontId="31" fillId="0" borderId="0" xfId="8" applyFont="1" applyAlignment="1">
      <alignment horizontal="left" vertical="center"/>
    </xf>
    <xf numFmtId="0" fontId="6" fillId="0" borderId="21" xfId="8" applyFont="1" applyBorder="1" applyAlignment="1">
      <alignment vertical="center" wrapText="1"/>
    </xf>
    <xf numFmtId="0" fontId="33" fillId="0" borderId="0" xfId="8" applyFont="1" applyAlignment="1">
      <alignment horizontal="justify" vertical="center" wrapText="1"/>
    </xf>
    <xf numFmtId="0" fontId="30" fillId="0" borderId="0" xfId="8" applyAlignment="1">
      <alignment wrapText="1"/>
    </xf>
    <xf numFmtId="0" fontId="18" fillId="0" borderId="0" xfId="8" applyFont="1" applyAlignment="1">
      <alignment wrapText="1"/>
    </xf>
    <xf numFmtId="0" fontId="34" fillId="2" borderId="38" xfId="8" applyFont="1" applyFill="1" applyBorder="1" applyAlignment="1">
      <alignment vertical="center" wrapText="1"/>
    </xf>
    <xf numFmtId="0" fontId="8" fillId="0" borderId="0" xfId="1" applyFont="1"/>
    <xf numFmtId="0" fontId="35" fillId="0" borderId="0" xfId="1" applyFont="1"/>
    <xf numFmtId="0" fontId="36" fillId="2" borderId="0" xfId="0" applyFont="1" applyFill="1" applyAlignment="1">
      <alignment vertical="center" wrapText="1"/>
    </xf>
    <xf numFmtId="0" fontId="18" fillId="0" borderId="0" xfId="0" applyFont="1"/>
    <xf numFmtId="0" fontId="18" fillId="0" borderId="0" xfId="1" applyFont="1"/>
    <xf numFmtId="0" fontId="0" fillId="0" borderId="1" xfId="0" applyBorder="1"/>
    <xf numFmtId="0" fontId="11" fillId="0" borderId="0" xfId="1" applyFont="1" applyAlignment="1">
      <alignment horizontal="left" vertical="center" wrapText="1"/>
    </xf>
    <xf numFmtId="0" fontId="15" fillId="0" borderId="9" xfId="1" applyFont="1" applyBorder="1" applyAlignment="1">
      <alignment vertical="center" wrapText="1"/>
    </xf>
    <xf numFmtId="0" fontId="19" fillId="0" borderId="0" xfId="1" applyFont="1" applyAlignment="1">
      <alignment horizontal="center" vertical="center" wrapText="1"/>
    </xf>
    <xf numFmtId="0" fontId="22" fillId="0" borderId="0" xfId="1" applyFont="1" applyAlignment="1">
      <alignment horizontal="left"/>
    </xf>
    <xf numFmtId="0" fontId="22" fillId="0" borderId="0" xfId="1" applyFont="1" applyAlignment="1">
      <alignment horizontal="left" vertical="center"/>
    </xf>
    <xf numFmtId="0" fontId="10" fillId="0" borderId="0" xfId="1" applyFont="1" applyAlignment="1">
      <alignment horizontal="left"/>
    </xf>
    <xf numFmtId="0" fontId="10" fillId="0" borderId="0" xfId="1" applyFont="1" applyAlignment="1">
      <alignment horizontal="center"/>
    </xf>
    <xf numFmtId="0" fontId="53" fillId="0" borderId="0" xfId="1" applyFont="1"/>
    <xf numFmtId="0" fontId="10" fillId="0" borderId="0" xfId="1" applyFont="1" applyAlignment="1">
      <alignment horizontal="center" vertical="center"/>
    </xf>
    <xf numFmtId="0" fontId="46" fillId="0" borderId="0" xfId="1" applyFont="1" applyAlignment="1">
      <alignment horizontal="center" vertical="center"/>
    </xf>
    <xf numFmtId="0" fontId="44" fillId="0" borderId="0" xfId="0" applyFont="1"/>
    <xf numFmtId="0" fontId="6" fillId="0" borderId="0" xfId="1" applyFont="1" applyAlignment="1">
      <alignment horizontal="center" vertical="center"/>
    </xf>
    <xf numFmtId="0" fontId="65" fillId="0" borderId="9" xfId="1" applyFont="1" applyBorder="1" applyAlignment="1">
      <alignment vertical="center" wrapText="1"/>
    </xf>
    <xf numFmtId="0" fontId="65" fillId="0" borderId="0" xfId="1" applyFont="1" applyAlignment="1">
      <alignment vertical="center" wrapText="1"/>
    </xf>
    <xf numFmtId="0" fontId="9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164" fontId="10" fillId="0" borderId="0" xfId="1" applyNumberFormat="1" applyFont="1" applyAlignment="1">
      <alignment horizontal="center"/>
    </xf>
    <xf numFmtId="0" fontId="10" fillId="2" borderId="0" xfId="1" applyFont="1" applyFill="1" applyAlignment="1">
      <alignment horizontal="left" vertical="center"/>
    </xf>
    <xf numFmtId="0" fontId="10" fillId="2" borderId="9" xfId="1" applyFont="1" applyFill="1" applyBorder="1" applyAlignment="1">
      <alignment horizontal="left" vertical="center"/>
    </xf>
    <xf numFmtId="0" fontId="10" fillId="2" borderId="9" xfId="1" applyFont="1" applyFill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22" fillId="0" borderId="0" xfId="0" applyFont="1" applyAlignment="1">
      <alignment vertical="center"/>
    </xf>
    <xf numFmtId="0" fontId="10" fillId="2" borderId="0" xfId="1" applyFont="1" applyFill="1" applyAlignment="1">
      <alignment horizontal="center" vertical="center"/>
    </xf>
    <xf numFmtId="0" fontId="64" fillId="0" borderId="0" xfId="1" applyFont="1"/>
    <xf numFmtId="0" fontId="48" fillId="0" borderId="0" xfId="1" applyFont="1" applyAlignment="1">
      <alignment horizontal="left"/>
    </xf>
    <xf numFmtId="0" fontId="16" fillId="0" borderId="0" xfId="1" applyFont="1"/>
    <xf numFmtId="0" fontId="35" fillId="0" borderId="0" xfId="1" applyFont="1" applyAlignment="1">
      <alignment vertical="center" wrapText="1"/>
    </xf>
    <xf numFmtId="0" fontId="19" fillId="0" borderId="0" xfId="1" applyFont="1"/>
    <xf numFmtId="0" fontId="62" fillId="0" borderId="0" xfId="1" applyFont="1" applyAlignment="1">
      <alignment vertical="center" wrapText="1"/>
    </xf>
    <xf numFmtId="0" fontId="19" fillId="0" borderId="0" xfId="1" applyFont="1" applyAlignment="1">
      <alignment horizontal="left"/>
    </xf>
    <xf numFmtId="0" fontId="22" fillId="0" borderId="0" xfId="1" applyFont="1"/>
    <xf numFmtId="164" fontId="10" fillId="0" borderId="0" xfId="1" applyNumberFormat="1" applyFont="1"/>
    <xf numFmtId="0" fontId="31" fillId="0" borderId="0" xfId="8" applyFont="1" applyAlignment="1">
      <alignment vertical="center" wrapText="1"/>
    </xf>
    <xf numFmtId="0" fontId="63" fillId="0" borderId="0" xfId="8" applyFont="1" applyAlignment="1">
      <alignment horizontal="left" vertical="center"/>
    </xf>
    <xf numFmtId="0" fontId="48" fillId="0" borderId="21" xfId="1" applyFont="1" applyBorder="1" applyAlignment="1">
      <alignment vertical="center" wrapText="1"/>
    </xf>
    <xf numFmtId="0" fontId="6" fillId="0" borderId="1" xfId="1" applyFont="1" applyBorder="1" applyAlignment="1">
      <alignment horizontal="right"/>
    </xf>
    <xf numFmtId="0" fontId="23" fillId="0" borderId="0" xfId="1" applyFont="1" applyAlignment="1">
      <alignment horizontal="center" vertical="center"/>
    </xf>
    <xf numFmtId="0" fontId="6" fillId="0" borderId="0" xfId="0" applyFont="1"/>
    <xf numFmtId="0" fontId="9" fillId="0" borderId="0" xfId="0" applyFont="1"/>
    <xf numFmtId="0" fontId="10" fillId="2" borderId="0" xfId="0" applyFont="1" applyFill="1" applyAlignment="1">
      <alignment vertical="center" wrapText="1"/>
    </xf>
    <xf numFmtId="0" fontId="18" fillId="0" borderId="0" xfId="0" applyFont="1" applyAlignment="1">
      <alignment horizontal="left" wrapText="1"/>
    </xf>
    <xf numFmtId="0" fontId="10" fillId="0" borderId="0" xfId="0" applyFont="1" applyAlignment="1">
      <alignment horizontal="center" vertical="top" wrapText="1"/>
    </xf>
    <xf numFmtId="0" fontId="13" fillId="2" borderId="0" xfId="1" applyFont="1" applyFill="1" applyAlignment="1">
      <alignment vertical="center"/>
    </xf>
    <xf numFmtId="164" fontId="18" fillId="0" borderId="0" xfId="1" applyNumberFormat="1" applyFont="1" applyAlignment="1">
      <alignment horizontal="center"/>
    </xf>
    <xf numFmtId="0" fontId="6" fillId="0" borderId="0" xfId="8" applyFont="1" applyAlignment="1">
      <alignment vertical="center" wrapText="1"/>
    </xf>
    <xf numFmtId="0" fontId="31" fillId="0" borderId="0" xfId="8" applyFont="1" applyAlignment="1">
      <alignment vertical="center"/>
    </xf>
    <xf numFmtId="0" fontId="5" fillId="0" borderId="3" xfId="1" applyFont="1" applyBorder="1" applyAlignment="1">
      <alignment vertical="center"/>
    </xf>
    <xf numFmtId="0" fontId="6" fillId="0" borderId="3" xfId="1" applyFont="1" applyBorder="1"/>
    <xf numFmtId="0" fontId="50" fillId="0" borderId="0" xfId="8" applyFont="1"/>
    <xf numFmtId="49" fontId="70" fillId="0" borderId="0" xfId="8" applyNumberFormat="1" applyFont="1" applyAlignment="1">
      <alignment wrapText="1"/>
    </xf>
    <xf numFmtId="0" fontId="27" fillId="0" borderId="0" xfId="8" applyFont="1"/>
    <xf numFmtId="49" fontId="55" fillId="0" borderId="0" xfId="8" applyNumberFormat="1" applyFont="1" applyAlignment="1">
      <alignment wrapText="1"/>
    </xf>
    <xf numFmtId="0" fontId="6" fillId="0" borderId="0" xfId="8" applyFont="1"/>
    <xf numFmtId="49" fontId="39" fillId="0" borderId="0" xfId="8" applyNumberFormat="1" applyFont="1" applyAlignment="1">
      <alignment wrapText="1"/>
    </xf>
    <xf numFmtId="0" fontId="10" fillId="0" borderId="0" xfId="8" applyFont="1"/>
    <xf numFmtId="49" fontId="69" fillId="0" borderId="0" xfId="8" applyNumberFormat="1" applyFont="1" applyAlignment="1">
      <alignment wrapText="1"/>
    </xf>
    <xf numFmtId="0" fontId="24" fillId="0" borderId="0" xfId="1" applyFont="1" applyAlignment="1">
      <alignment horizontal="center" vertical="top" wrapText="1"/>
    </xf>
    <xf numFmtId="0" fontId="9" fillId="0" borderId="0" xfId="8" applyFont="1" applyAlignment="1">
      <alignment horizontal="left" vertical="center"/>
    </xf>
    <xf numFmtId="0" fontId="9" fillId="0" borderId="0" xfId="8" applyFont="1" applyAlignment="1">
      <alignment vertical="center"/>
    </xf>
    <xf numFmtId="2" fontId="9" fillId="0" borderId="0" xfId="8" applyNumberFormat="1" applyFont="1" applyAlignment="1">
      <alignment horizontal="center" vertical="center"/>
    </xf>
    <xf numFmtId="0" fontId="9" fillId="0" borderId="0" xfId="8" applyFont="1" applyAlignment="1">
      <alignment horizontal="center" vertical="center"/>
    </xf>
    <xf numFmtId="2" fontId="9" fillId="0" borderId="0" xfId="8" applyNumberFormat="1" applyFont="1" applyAlignment="1">
      <alignment vertical="center"/>
    </xf>
    <xf numFmtId="0" fontId="9" fillId="2" borderId="0" xfId="1" applyFont="1" applyFill="1" applyAlignment="1">
      <alignment horizontal="center" vertical="center"/>
    </xf>
    <xf numFmtId="164" fontId="6" fillId="0" borderId="0" xfId="1" applyNumberFormat="1" applyFont="1" applyAlignment="1">
      <alignment horizontal="center"/>
    </xf>
    <xf numFmtId="0" fontId="30" fillId="0" borderId="0" xfId="8"/>
    <xf numFmtId="0" fontId="32" fillId="0" borderId="0" xfId="8" applyFont="1" applyAlignment="1">
      <alignment vertical="center"/>
    </xf>
    <xf numFmtId="0" fontId="71" fillId="0" borderId="0" xfId="8" applyFont="1" applyAlignment="1">
      <alignment wrapText="1"/>
    </xf>
    <xf numFmtId="0" fontId="10" fillId="0" borderId="0" xfId="8" applyFont="1" applyAlignment="1">
      <alignment wrapText="1"/>
    </xf>
    <xf numFmtId="0" fontId="29" fillId="0" borderId="0" xfId="1" applyFont="1" applyAlignment="1">
      <alignment horizontal="left" vertical="top" wrapText="1"/>
    </xf>
    <xf numFmtId="0" fontId="6" fillId="0" borderId="0" xfId="1" applyFont="1" applyAlignment="1">
      <alignment horizontal="left" vertical="top"/>
    </xf>
    <xf numFmtId="0" fontId="6" fillId="0" borderId="0" xfId="0" applyFont="1" applyAlignment="1">
      <alignment wrapText="1"/>
    </xf>
    <xf numFmtId="0" fontId="22" fillId="0" borderId="0" xfId="0" applyFont="1"/>
    <xf numFmtId="0" fontId="10" fillId="0" borderId="0" xfId="0" applyFont="1"/>
    <xf numFmtId="0" fontId="46" fillId="0" borderId="0" xfId="0" applyFont="1"/>
    <xf numFmtId="0" fontId="11" fillId="2" borderId="0" xfId="1" applyFont="1" applyFill="1" applyAlignment="1">
      <alignment horizontal="left"/>
    </xf>
    <xf numFmtId="0" fontId="22" fillId="0" borderId="24" xfId="1" applyFont="1" applyBorder="1" applyAlignment="1">
      <alignment horizontal="left" vertical="center"/>
    </xf>
    <xf numFmtId="0" fontId="48" fillId="0" borderId="0" xfId="1" applyFont="1" applyAlignment="1">
      <alignment horizontal="center" vertical="center"/>
    </xf>
    <xf numFmtId="0" fontId="11" fillId="4" borderId="0" xfId="1" applyFont="1" applyFill="1" applyAlignment="1">
      <alignment horizontal="left"/>
    </xf>
    <xf numFmtId="0" fontId="4" fillId="0" borderId="62" xfId="1" applyFont="1" applyBorder="1" applyAlignment="1">
      <alignment horizontal="center" wrapText="1"/>
    </xf>
    <xf numFmtId="0" fontId="11" fillId="2" borderId="0" xfId="1" applyFont="1" applyFill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66" fillId="0" borderId="41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15" fillId="0" borderId="0" xfId="1" applyFont="1"/>
    <xf numFmtId="0" fontId="67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left" vertical="center"/>
    </xf>
    <xf numFmtId="3" fontId="22" fillId="0" borderId="0" xfId="1" applyNumberFormat="1" applyFont="1" applyAlignment="1">
      <alignment horizontal="left" vertical="center"/>
    </xf>
    <xf numFmtId="0" fontId="9" fillId="0" borderId="0" xfId="1" applyFont="1" applyAlignment="1">
      <alignment vertical="center"/>
    </xf>
    <xf numFmtId="0" fontId="6" fillId="0" borderId="26" xfId="0" applyFont="1" applyBorder="1" applyAlignment="1">
      <alignment horizontal="right" vertical="center" wrapText="1"/>
    </xf>
    <xf numFmtId="0" fontId="62" fillId="0" borderId="0" xfId="1" applyFont="1" applyAlignment="1">
      <alignment horizontal="left" vertical="center" wrapText="1"/>
    </xf>
    <xf numFmtId="0" fontId="6" fillId="0" borderId="2" xfId="1" applyFont="1" applyBorder="1"/>
    <xf numFmtId="0" fontId="4" fillId="2" borderId="0" xfId="1" applyFont="1" applyFill="1" applyAlignment="1">
      <alignment vertical="center"/>
    </xf>
    <xf numFmtId="0" fontId="7" fillId="0" borderId="0" xfId="1" applyFont="1"/>
    <xf numFmtId="0" fontId="49" fillId="0" borderId="0" xfId="0" applyFont="1" applyAlignment="1">
      <alignment horizontal="left" wrapText="1"/>
    </xf>
    <xf numFmtId="0" fontId="67" fillId="0" borderId="0" xfId="1" applyFont="1"/>
    <xf numFmtId="0" fontId="66" fillId="0" borderId="0" xfId="1" applyFont="1" applyAlignment="1">
      <alignment vertical="center"/>
    </xf>
    <xf numFmtId="0" fontId="68" fillId="0" borderId="0" xfId="1" applyFont="1" applyAlignment="1">
      <alignment horizontal="center" vertical="center"/>
    </xf>
    <xf numFmtId="0" fontId="47" fillId="0" borderId="0" xfId="1" applyFont="1"/>
    <xf numFmtId="0" fontId="5" fillId="0" borderId="0" xfId="1" applyFont="1" applyAlignment="1">
      <alignment vertical="center"/>
    </xf>
    <xf numFmtId="0" fontId="0" fillId="2" borderId="0" xfId="0" applyFill="1"/>
    <xf numFmtId="0" fontId="50" fillId="2" borderId="0" xfId="1" applyFont="1" applyFill="1"/>
    <xf numFmtId="0" fontId="10" fillId="2" borderId="0" xfId="1" applyFont="1" applyFill="1"/>
    <xf numFmtId="0" fontId="27" fillId="2" borderId="0" xfId="1" applyFont="1" applyFill="1" applyAlignment="1">
      <alignment horizontal="center" wrapText="1"/>
    </xf>
    <xf numFmtId="0" fontId="27" fillId="2" borderId="0" xfId="1" applyFont="1" applyFill="1"/>
    <xf numFmtId="0" fontId="18" fillId="0" borderId="0" xfId="1" applyFont="1" applyAlignment="1">
      <alignment horizontal="center" vertical="center"/>
    </xf>
    <xf numFmtId="0" fontId="6" fillId="3" borderId="26" xfId="3" applyFont="1" applyFill="1" applyBorder="1" applyAlignment="1" applyProtection="1">
      <alignment horizontal="center" vertical="center"/>
      <protection locked="0"/>
    </xf>
    <xf numFmtId="0" fontId="3" fillId="0" borderId="0" xfId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6" fillId="0" borderId="12" xfId="3" applyFont="1" applyBorder="1" applyAlignment="1" applyProtection="1">
      <alignment horizontal="center" vertical="center"/>
      <protection locked="0"/>
    </xf>
    <xf numFmtId="0" fontId="29" fillId="0" borderId="0" xfId="1" applyFont="1" applyAlignment="1">
      <alignment horizontal="center" vertical="center" wrapText="1"/>
    </xf>
    <xf numFmtId="0" fontId="9" fillId="0" borderId="0" xfId="1" applyFont="1" applyAlignment="1">
      <alignment horizontal="left" vertical="center"/>
    </xf>
    <xf numFmtId="0" fontId="6" fillId="0" borderId="0" xfId="1" applyFont="1" applyAlignment="1">
      <alignment horizontal="left"/>
    </xf>
    <xf numFmtId="0" fontId="6" fillId="2" borderId="0" xfId="3" applyFont="1" applyFill="1" applyAlignment="1">
      <alignment horizontal="right"/>
    </xf>
    <xf numFmtId="0" fontId="6" fillId="3" borderId="26" xfId="3" applyFont="1" applyFill="1" applyBorder="1" applyAlignment="1" applyProtection="1">
      <alignment horizontal="left" vertical="center"/>
      <protection locked="0"/>
    </xf>
    <xf numFmtId="4" fontId="6" fillId="3" borderId="26" xfId="3" applyNumberFormat="1" applyFont="1" applyFill="1" applyBorder="1" applyAlignment="1" applyProtection="1">
      <alignment horizontal="right" vertical="center"/>
      <protection locked="0"/>
    </xf>
    <xf numFmtId="0" fontId="6" fillId="5" borderId="26" xfId="3" applyFont="1" applyFill="1" applyBorder="1" applyAlignment="1" applyProtection="1">
      <alignment horizontal="center" vertical="center"/>
      <protection locked="0"/>
    </xf>
    <xf numFmtId="0" fontId="6" fillId="3" borderId="26" xfId="3" quotePrefix="1" applyFont="1" applyFill="1" applyBorder="1" applyAlignment="1" applyProtection="1">
      <alignment horizontal="center" vertical="center"/>
      <protection locked="0"/>
    </xf>
    <xf numFmtId="0" fontId="6" fillId="2" borderId="24" xfId="1" applyFont="1" applyFill="1" applyBorder="1" applyAlignment="1">
      <alignment horizontal="left" vertical="center"/>
    </xf>
    <xf numFmtId="0" fontId="6" fillId="2" borderId="0" xfId="1" applyFont="1" applyFill="1" applyAlignment="1">
      <alignment horizontal="center"/>
    </xf>
    <xf numFmtId="0" fontId="6" fillId="2" borderId="9" xfId="1" applyFont="1" applyFill="1" applyBorder="1" applyAlignment="1">
      <alignment horizontal="left" vertical="center"/>
    </xf>
    <xf numFmtId="0" fontId="6" fillId="2" borderId="9" xfId="1" applyFont="1" applyFill="1" applyBorder="1" applyAlignment="1">
      <alignment horizontal="center" vertical="center"/>
    </xf>
    <xf numFmtId="0" fontId="6" fillId="0" borderId="0" xfId="1" applyFont="1" applyAlignment="1">
      <alignment horizontal="left" vertical="center"/>
    </xf>
    <xf numFmtId="0" fontId="6" fillId="0" borderId="0" xfId="3" applyFont="1" applyAlignment="1">
      <alignment horizontal="center" vertical="center"/>
    </xf>
    <xf numFmtId="0" fontId="6" fillId="0" borderId="0" xfId="1" applyFont="1" applyAlignment="1">
      <alignment vertical="center" wrapText="1"/>
    </xf>
    <xf numFmtId="0" fontId="25" fillId="7" borderId="26" xfId="1" applyFont="1" applyFill="1" applyBorder="1" applyAlignment="1">
      <alignment vertical="center"/>
    </xf>
    <xf numFmtId="2" fontId="6" fillId="5" borderId="26" xfId="1" applyNumberFormat="1" applyFont="1" applyFill="1" applyBorder="1" applyAlignment="1" applyProtection="1">
      <alignment horizontal="center" vertical="center"/>
      <protection locked="0"/>
    </xf>
    <xf numFmtId="2" fontId="6" fillId="5" borderId="27" xfId="1" applyNumberFormat="1" applyFont="1" applyFill="1" applyBorder="1" applyAlignment="1" applyProtection="1">
      <alignment horizontal="center" vertical="center"/>
      <protection locked="0"/>
    </xf>
    <xf numFmtId="0" fontId="25" fillId="9" borderId="0" xfId="1" applyFont="1" applyFill="1" applyAlignment="1">
      <alignment vertical="center"/>
    </xf>
    <xf numFmtId="0" fontId="73" fillId="0" borderId="0" xfId="3" applyFont="1" applyAlignment="1">
      <alignment vertical="center"/>
    </xf>
    <xf numFmtId="0" fontId="6" fillId="2" borderId="0" xfId="1" applyFont="1" applyFill="1" applyAlignment="1">
      <alignment horizontal="left" vertical="center" wrapText="1"/>
    </xf>
    <xf numFmtId="164" fontId="6" fillId="9" borderId="24" xfId="1" applyNumberFormat="1" applyFont="1" applyFill="1" applyBorder="1"/>
    <xf numFmtId="0" fontId="6" fillId="2" borderId="0" xfId="1" applyFont="1" applyFill="1" applyAlignment="1">
      <alignment vertical="center"/>
    </xf>
    <xf numFmtId="0" fontId="6" fillId="9" borderId="0" xfId="1" applyFont="1" applyFill="1" applyAlignment="1">
      <alignment vertical="center"/>
    </xf>
    <xf numFmtId="0" fontId="20" fillId="2" borderId="0" xfId="0" applyFont="1" applyFill="1" applyAlignment="1">
      <alignment horizontal="left" vertical="center"/>
    </xf>
    <xf numFmtId="0" fontId="6" fillId="0" borderId="0" xfId="8" applyFont="1" applyAlignment="1">
      <alignment horizontal="left"/>
    </xf>
    <xf numFmtId="0" fontId="6" fillId="0" borderId="0" xfId="8" applyFont="1" applyAlignment="1">
      <alignment horizontal="center" vertical="center"/>
    </xf>
    <xf numFmtId="0" fontId="25" fillId="0" borderId="0" xfId="8" applyFont="1" applyAlignment="1">
      <alignment horizontal="left" vertical="center"/>
    </xf>
    <xf numFmtId="0" fontId="81" fillId="0" borderId="0" xfId="8" applyFont="1" applyAlignment="1">
      <alignment horizontal="left" vertical="center"/>
    </xf>
    <xf numFmtId="168" fontId="6" fillId="3" borderId="26" xfId="11" applyNumberFormat="1" applyFont="1" applyFill="1" applyBorder="1" applyAlignment="1" applyProtection="1">
      <alignment vertical="center"/>
      <protection locked="0"/>
    </xf>
    <xf numFmtId="168" fontId="9" fillId="6" borderId="26" xfId="11" applyNumberFormat="1" applyFont="1" applyFill="1" applyBorder="1" applyAlignment="1" applyProtection="1">
      <alignment vertical="center"/>
    </xf>
    <xf numFmtId="4" fontId="6" fillId="3" borderId="26" xfId="3" applyNumberFormat="1" applyFont="1" applyFill="1" applyBorder="1" applyAlignment="1" applyProtection="1">
      <alignment horizontal="center" vertical="center"/>
      <protection locked="0"/>
    </xf>
    <xf numFmtId="0" fontId="6" fillId="2" borderId="0" xfId="3" applyFont="1" applyFill="1"/>
    <xf numFmtId="168" fontId="6" fillId="3" borderId="26" xfId="11" applyNumberFormat="1" applyFont="1" applyFill="1" applyBorder="1" applyAlignment="1" applyProtection="1">
      <alignment horizontal="right" vertical="center"/>
      <protection locked="0"/>
    </xf>
    <xf numFmtId="168" fontId="9" fillId="6" borderId="26" xfId="11" applyNumberFormat="1" applyFont="1" applyFill="1" applyBorder="1" applyAlignment="1" applyProtection="1">
      <alignment horizontal="right" vertical="center"/>
    </xf>
    <xf numFmtId="0" fontId="29" fillId="0" borderId="0" xfId="1" applyFont="1"/>
    <xf numFmtId="0" fontId="6" fillId="3" borderId="26" xfId="11" applyNumberFormat="1" applyFont="1" applyFill="1" applyBorder="1" applyAlignment="1" applyProtection="1">
      <alignment horizontal="right" vertical="center"/>
      <protection locked="0"/>
    </xf>
    <xf numFmtId="0" fontId="37" fillId="0" borderId="0" xfId="1" applyFont="1" applyAlignment="1">
      <alignment vertical="center" wrapText="1"/>
    </xf>
    <xf numFmtId="167" fontId="6" fillId="3" borderId="26" xfId="11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Alignment="1">
      <alignment horizontal="left"/>
    </xf>
    <xf numFmtId="0" fontId="22" fillId="0" borderId="0" xfId="8" applyFont="1" applyAlignment="1">
      <alignment horizontal="left" vertical="top"/>
    </xf>
    <xf numFmtId="0" fontId="6" fillId="0" borderId="12" xfId="1" applyFont="1" applyBorder="1" applyAlignment="1">
      <alignment horizontal="left" vertical="center"/>
    </xf>
    <xf numFmtId="0" fontId="6" fillId="0" borderId="13" xfId="1" applyFont="1" applyBorder="1" applyAlignment="1">
      <alignment horizontal="left" vertical="center"/>
    </xf>
    <xf numFmtId="0" fontId="22" fillId="0" borderId="0" xfId="8" applyFont="1" applyAlignment="1">
      <alignment horizontal="left"/>
    </xf>
    <xf numFmtId="0" fontId="6" fillId="0" borderId="0" xfId="8" applyFont="1" applyAlignment="1">
      <alignment horizontal="center"/>
    </xf>
    <xf numFmtId="0" fontId="82" fillId="0" borderId="0" xfId="8" applyFont="1" applyAlignment="1">
      <alignment horizontal="left" vertical="center"/>
    </xf>
    <xf numFmtId="164" fontId="6" fillId="0" borderId="0" xfId="1" applyNumberFormat="1" applyFont="1" applyAlignment="1" applyProtection="1">
      <alignment horizontal="center"/>
      <protection locked="0"/>
    </xf>
    <xf numFmtId="0" fontId="6" fillId="0" borderId="0" xfId="3" quotePrefix="1" applyFont="1" applyAlignment="1" applyProtection="1">
      <alignment horizontal="center" vertical="center"/>
      <protection locked="0"/>
    </xf>
    <xf numFmtId="4" fontId="6" fillId="3" borderId="26" xfId="3" applyNumberFormat="1" applyFont="1" applyFill="1" applyBorder="1" applyAlignment="1" applyProtection="1">
      <alignment horizontal="right" vertical="center"/>
      <protection locked="0" hidden="1"/>
    </xf>
    <xf numFmtId="0" fontId="6" fillId="3" borderId="26" xfId="3" applyFont="1" applyFill="1" applyBorder="1" applyAlignment="1" applyProtection="1">
      <alignment horizontal="left" vertical="center"/>
      <protection locked="0" hidden="1"/>
    </xf>
    <xf numFmtId="0" fontId="6" fillId="3" borderId="26" xfId="3" applyFont="1" applyFill="1" applyBorder="1" applyAlignment="1" applyProtection="1">
      <alignment horizontal="center" vertical="center"/>
      <protection locked="0" hidden="1"/>
    </xf>
    <xf numFmtId="0" fontId="45" fillId="0" borderId="0" xfId="0" applyFont="1"/>
    <xf numFmtId="0" fontId="43" fillId="0" borderId="0" xfId="0" applyFont="1"/>
    <xf numFmtId="0" fontId="4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15" fillId="0" borderId="3" xfId="1" applyFont="1" applyBorder="1"/>
    <xf numFmtId="0" fontId="6" fillId="0" borderId="41" xfId="1" applyFont="1" applyBorder="1"/>
    <xf numFmtId="0" fontId="4" fillId="0" borderId="0" xfId="0" applyFont="1" applyAlignment="1">
      <alignment horizontal="center" vertical="center"/>
    </xf>
    <xf numFmtId="0" fontId="79" fillId="0" borderId="0" xfId="0" applyFont="1"/>
    <xf numFmtId="0" fontId="79" fillId="0" borderId="1" xfId="0" applyFont="1" applyBorder="1"/>
    <xf numFmtId="0" fontId="10" fillId="0" borderId="0" xfId="8" applyFont="1" applyAlignment="1">
      <alignment horizontal="left" vertical="center" wrapText="1"/>
    </xf>
    <xf numFmtId="0" fontId="83" fillId="0" borderId="0" xfId="8" applyFont="1" applyAlignment="1">
      <alignment horizontal="justify" vertical="center" wrapText="1"/>
    </xf>
    <xf numFmtId="0" fontId="22" fillId="2" borderId="38" xfId="8" applyFont="1" applyFill="1" applyBorder="1" applyAlignment="1">
      <alignment vertical="center" wrapText="1"/>
    </xf>
    <xf numFmtId="0" fontId="6" fillId="5" borderId="19" xfId="0" applyFont="1" applyFill="1" applyBorder="1" applyAlignment="1" applyProtection="1">
      <alignment horizontal="left" vertical="center"/>
      <protection locked="0"/>
    </xf>
    <xf numFmtId="0" fontId="6" fillId="5" borderId="26" xfId="0" applyFont="1" applyFill="1" applyBorder="1" applyAlignment="1" applyProtection="1">
      <alignment horizontal="left" vertical="center"/>
      <protection locked="0"/>
    </xf>
    <xf numFmtId="4" fontId="6" fillId="5" borderId="19" xfId="0" applyNumberFormat="1" applyFont="1" applyFill="1" applyBorder="1" applyAlignment="1" applyProtection="1">
      <alignment horizontal="right" vertical="center"/>
      <protection locked="0"/>
    </xf>
    <xf numFmtId="4" fontId="6" fillId="5" borderId="26" xfId="0" applyNumberFormat="1" applyFont="1" applyFill="1" applyBorder="1" applyAlignment="1" applyProtection="1">
      <alignment horizontal="right" vertical="center"/>
      <protection locked="0"/>
    </xf>
    <xf numFmtId="4" fontId="6" fillId="5" borderId="32" xfId="0" applyNumberFormat="1" applyFont="1" applyFill="1" applyBorder="1" applyAlignment="1" applyProtection="1">
      <alignment horizontal="right" vertical="center"/>
      <protection locked="0"/>
    </xf>
    <xf numFmtId="4" fontId="6" fillId="5" borderId="33" xfId="0" applyNumberFormat="1" applyFont="1" applyFill="1" applyBorder="1" applyAlignment="1" applyProtection="1">
      <alignment horizontal="right" vertical="center"/>
      <protection locked="0"/>
    </xf>
    <xf numFmtId="3" fontId="6" fillId="6" borderId="34" xfId="0" applyNumberFormat="1" applyFont="1" applyFill="1" applyBorder="1" applyAlignment="1">
      <alignment horizontal="right"/>
    </xf>
    <xf numFmtId="0" fontId="6" fillId="5" borderId="19" xfId="0" applyFont="1" applyFill="1" applyBorder="1" applyAlignment="1" applyProtection="1">
      <alignment horizontal="center"/>
      <protection locked="0"/>
    </xf>
    <xf numFmtId="0" fontId="6" fillId="5" borderId="26" xfId="0" applyFont="1" applyFill="1" applyBorder="1" applyAlignment="1" applyProtection="1">
      <alignment horizontal="center"/>
      <protection locked="0"/>
    </xf>
    <xf numFmtId="10" fontId="6" fillId="5" borderId="10" xfId="0" applyNumberFormat="1" applyFont="1" applyFill="1" applyBorder="1" applyAlignment="1" applyProtection="1">
      <alignment horizontal="right" vertical="center"/>
      <protection locked="0"/>
    </xf>
    <xf numFmtId="10" fontId="6" fillId="5" borderId="15" xfId="0" applyNumberFormat="1" applyFont="1" applyFill="1" applyBorder="1" applyAlignment="1" applyProtection="1">
      <alignment horizontal="right" vertical="center"/>
      <protection locked="0"/>
    </xf>
    <xf numFmtId="0" fontId="6" fillId="5" borderId="33" xfId="0" applyFont="1" applyFill="1" applyBorder="1" applyAlignment="1" applyProtection="1">
      <alignment horizontal="center"/>
      <protection locked="0"/>
    </xf>
    <xf numFmtId="3" fontId="6" fillId="5" borderId="35" xfId="0" applyNumberFormat="1" applyFont="1" applyFill="1" applyBorder="1" applyAlignment="1" applyProtection="1">
      <alignment horizontal="right"/>
      <protection locked="0"/>
    </xf>
    <xf numFmtId="3" fontId="6" fillId="5" borderId="28" xfId="0" applyNumberFormat="1" applyFont="1" applyFill="1" applyBorder="1" applyAlignment="1" applyProtection="1">
      <alignment horizontal="right"/>
      <protection locked="0"/>
    </xf>
    <xf numFmtId="0" fontId="6" fillId="2" borderId="0" xfId="0" applyFont="1" applyFill="1" applyAlignment="1">
      <alignment vertical="center" wrapText="1"/>
    </xf>
    <xf numFmtId="3" fontId="6" fillId="5" borderId="19" xfId="0" applyNumberFormat="1" applyFont="1" applyFill="1" applyBorder="1" applyAlignment="1" applyProtection="1">
      <alignment horizontal="right"/>
      <protection locked="0"/>
    </xf>
    <xf numFmtId="3" fontId="6" fillId="5" borderId="29" xfId="0" applyNumberFormat="1" applyFont="1" applyFill="1" applyBorder="1" applyAlignment="1" applyProtection="1">
      <alignment horizontal="right"/>
      <protection locked="0"/>
    </xf>
    <xf numFmtId="3" fontId="6" fillId="6" borderId="32" xfId="0" applyNumberFormat="1" applyFont="1" applyFill="1" applyBorder="1" applyAlignment="1">
      <alignment horizontal="right"/>
    </xf>
    <xf numFmtId="3" fontId="6" fillId="6" borderId="30" xfId="0" applyNumberFormat="1" applyFont="1" applyFill="1" applyBorder="1" applyAlignment="1">
      <alignment horizontal="right"/>
    </xf>
    <xf numFmtId="0" fontId="6" fillId="0" borderId="0" xfId="8" applyFont="1" applyAlignment="1">
      <alignment vertical="center"/>
    </xf>
    <xf numFmtId="0" fontId="6" fillId="0" borderId="26" xfId="1" applyFont="1" applyBorder="1" applyAlignment="1">
      <alignment horizontal="center"/>
    </xf>
    <xf numFmtId="0" fontId="6" fillId="5" borderId="26" xfId="1" applyFont="1" applyFill="1" applyBorder="1" applyAlignment="1" applyProtection="1">
      <alignment horizontal="left" vertical="center"/>
      <protection locked="0"/>
    </xf>
    <xf numFmtId="49" fontId="6" fillId="5" borderId="26" xfId="1" applyNumberFormat="1" applyFont="1" applyFill="1" applyBorder="1" applyAlignment="1" applyProtection="1">
      <alignment horizontal="left"/>
      <protection locked="0"/>
    </xf>
    <xf numFmtId="0" fontId="24" fillId="0" borderId="0" xfId="0" applyFont="1" applyAlignment="1">
      <alignment horizontal="center"/>
    </xf>
    <xf numFmtId="0" fontId="6" fillId="6" borderId="26" xfId="1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6" fillId="5" borderId="26" xfId="1" applyFont="1" applyFill="1" applyBorder="1" applyAlignment="1">
      <alignment horizontal="left" vertical="center"/>
    </xf>
    <xf numFmtId="49" fontId="6" fillId="5" borderId="26" xfId="1" applyNumberFormat="1" applyFont="1" applyFill="1" applyBorder="1" applyAlignment="1">
      <alignment horizontal="left"/>
    </xf>
    <xf numFmtId="4" fontId="6" fillId="5" borderId="57" xfId="0" applyNumberFormat="1" applyFont="1" applyFill="1" applyBorder="1" applyAlignment="1" applyProtection="1">
      <alignment horizontal="right" vertical="center"/>
      <protection locked="0"/>
    </xf>
    <xf numFmtId="10" fontId="6" fillId="5" borderId="17" xfId="0" applyNumberFormat="1" applyFont="1" applyFill="1" applyBorder="1" applyAlignment="1" applyProtection="1">
      <alignment horizontal="right" vertical="center"/>
      <protection locked="0"/>
    </xf>
    <xf numFmtId="0" fontId="6" fillId="5" borderId="57" xfId="0" applyFont="1" applyFill="1" applyBorder="1" applyAlignment="1" applyProtection="1">
      <alignment horizontal="center"/>
      <protection locked="0"/>
    </xf>
    <xf numFmtId="0" fontId="17" fillId="0" borderId="0" xfId="8" applyFont="1"/>
    <xf numFmtId="0" fontId="13" fillId="0" borderId="0" xfId="8" applyFont="1"/>
    <xf numFmtId="0" fontId="13" fillId="6" borderId="26" xfId="8" applyFont="1" applyFill="1" applyBorder="1" applyAlignment="1">
      <alignment horizontal="left" vertical="center" wrapText="1"/>
    </xf>
    <xf numFmtId="0" fontId="13" fillId="6" borderId="26" xfId="8" applyFont="1" applyFill="1" applyBorder="1" applyAlignment="1">
      <alignment horizontal="center" vertical="center" wrapText="1"/>
    </xf>
    <xf numFmtId="3" fontId="13" fillId="6" borderId="26" xfId="8" applyNumberFormat="1" applyFont="1" applyFill="1" applyBorder="1" applyAlignment="1">
      <alignment horizontal="center" vertical="center" wrapText="1"/>
    </xf>
    <xf numFmtId="1" fontId="13" fillId="6" borderId="10" xfId="8" applyNumberFormat="1" applyFont="1" applyFill="1" applyBorder="1" applyAlignment="1">
      <alignment horizontal="center" vertical="center" wrapText="1"/>
    </xf>
    <xf numFmtId="2" fontId="13" fillId="6" borderId="10" xfId="8" applyNumberFormat="1" applyFont="1" applyFill="1" applyBorder="1" applyAlignment="1">
      <alignment horizontal="center" vertical="center" wrapText="1"/>
    </xf>
    <xf numFmtId="4" fontId="13" fillId="6" borderId="26" xfId="8" applyNumberFormat="1" applyFont="1" applyFill="1" applyBorder="1" applyAlignment="1">
      <alignment horizontal="center" vertical="center"/>
    </xf>
    <xf numFmtId="3" fontId="6" fillId="6" borderId="10" xfId="8" applyNumberFormat="1" applyFont="1" applyFill="1" applyBorder="1" applyAlignment="1">
      <alignment horizontal="center" vertical="center" wrapText="1"/>
    </xf>
    <xf numFmtId="2" fontId="6" fillId="6" borderId="10" xfId="8" applyNumberFormat="1" applyFont="1" applyFill="1" applyBorder="1" applyAlignment="1">
      <alignment horizontal="center" vertical="center" wrapText="1"/>
    </xf>
    <xf numFmtId="0" fontId="9" fillId="6" borderId="26" xfId="8" applyFont="1" applyFill="1" applyBorder="1" applyAlignment="1">
      <alignment vertical="center" wrapText="1"/>
    </xf>
    <xf numFmtId="2" fontId="9" fillId="6" borderId="26" xfId="8" applyNumberFormat="1" applyFont="1" applyFill="1" applyBorder="1" applyAlignment="1">
      <alignment horizontal="center" vertical="center" wrapText="1"/>
    </xf>
    <xf numFmtId="0" fontId="9" fillId="6" borderId="26" xfId="8" applyFont="1" applyFill="1" applyBorder="1" applyAlignment="1">
      <alignment horizontal="center" vertical="center" wrapText="1"/>
    </xf>
    <xf numFmtId="2" fontId="9" fillId="6" borderId="26" xfId="8" applyNumberFormat="1" applyFont="1" applyFill="1" applyBorder="1" applyAlignment="1">
      <alignment horizontal="center" vertical="center"/>
    </xf>
    <xf numFmtId="2" fontId="9" fillId="6" borderId="26" xfId="8" applyNumberFormat="1" applyFont="1" applyFill="1" applyBorder="1" applyAlignment="1">
      <alignment vertical="center"/>
    </xf>
    <xf numFmtId="0" fontId="9" fillId="6" borderId="26" xfId="8" applyFont="1" applyFill="1" applyBorder="1" applyAlignment="1">
      <alignment vertical="center"/>
    </xf>
    <xf numFmtId="0" fontId="9" fillId="0" borderId="0" xfId="8" applyFont="1"/>
    <xf numFmtId="165" fontId="13" fillId="6" borderId="26" xfId="8" applyNumberFormat="1" applyFont="1" applyFill="1" applyBorder="1" applyAlignment="1">
      <alignment horizontal="center" vertical="center" wrapText="1"/>
    </xf>
    <xf numFmtId="0" fontId="9" fillId="6" borderId="26" xfId="8" applyFont="1" applyFill="1" applyBorder="1" applyAlignment="1">
      <alignment horizontal="center" vertical="center"/>
    </xf>
    <xf numFmtId="165" fontId="9" fillId="6" borderId="26" xfId="8" applyNumberFormat="1" applyFont="1" applyFill="1" applyBorder="1" applyAlignment="1">
      <alignment horizontal="center" vertical="center"/>
    </xf>
    <xf numFmtId="0" fontId="13" fillId="2" borderId="26" xfId="1" applyFont="1" applyFill="1" applyBorder="1" applyAlignment="1">
      <alignment vertical="center"/>
    </xf>
    <xf numFmtId="0" fontId="13" fillId="2" borderId="10" xfId="1" applyFont="1" applyFill="1" applyBorder="1" applyAlignment="1">
      <alignment vertical="center"/>
    </xf>
    <xf numFmtId="0" fontId="81" fillId="0" borderId="0" xfId="8" applyFont="1" applyAlignment="1">
      <alignment vertical="center"/>
    </xf>
    <xf numFmtId="0" fontId="25" fillId="0" borderId="0" xfId="8" applyFont="1" applyAlignment="1">
      <alignment vertical="center"/>
    </xf>
    <xf numFmtId="0" fontId="25" fillId="0" borderId="0" xfId="8" applyFont="1" applyAlignment="1">
      <alignment horizontal="left"/>
    </xf>
    <xf numFmtId="0" fontId="62" fillId="0" borderId="0" xfId="1" applyFont="1" applyAlignment="1">
      <alignment horizontal="left" vertical="center"/>
    </xf>
    <xf numFmtId="0" fontId="13" fillId="6" borderId="10" xfId="8" applyFont="1" applyFill="1" applyBorder="1" applyAlignment="1">
      <alignment horizontal="center" vertical="center"/>
    </xf>
    <xf numFmtId="0" fontId="6" fillId="6" borderId="10" xfId="8" applyFont="1" applyFill="1" applyBorder="1" applyAlignment="1">
      <alignment horizontal="center" vertical="center"/>
    </xf>
    <xf numFmtId="0" fontId="6" fillId="6" borderId="22" xfId="8" applyFont="1" applyFill="1" applyBorder="1" applyAlignment="1">
      <alignment horizontal="center" vertical="center"/>
    </xf>
    <xf numFmtId="0" fontId="9" fillId="6" borderId="13" xfId="8" applyFont="1" applyFill="1" applyBorder="1" applyAlignment="1">
      <alignment horizontal="left" vertical="center"/>
    </xf>
    <xf numFmtId="0" fontId="29" fillId="0" borderId="0" xfId="1" applyFont="1" applyAlignment="1">
      <alignment vertical="center" wrapText="1"/>
    </xf>
    <xf numFmtId="1" fontId="6" fillId="0" borderId="0" xfId="8" applyNumberFormat="1" applyFont="1" applyAlignment="1">
      <alignment vertical="center" wrapText="1"/>
    </xf>
    <xf numFmtId="0" fontId="10" fillId="2" borderId="0" xfId="8" applyFont="1" applyFill="1"/>
    <xf numFmtId="0" fontId="4" fillId="2" borderId="0" xfId="8" applyFont="1" applyFill="1"/>
    <xf numFmtId="0" fontId="18" fillId="2" borderId="0" xfId="8" applyFont="1" applyFill="1" applyAlignment="1">
      <alignment vertical="top" wrapText="1"/>
    </xf>
    <xf numFmtId="43" fontId="6" fillId="2" borderId="0" xfId="9" applyFont="1" applyFill="1" applyBorder="1" applyAlignment="1" applyProtection="1">
      <alignment horizontal="center" vertical="top"/>
    </xf>
    <xf numFmtId="0" fontId="31" fillId="0" borderId="18" xfId="8" applyFont="1" applyBorder="1" applyAlignment="1">
      <alignment horizontal="right" vertical="center"/>
    </xf>
    <xf numFmtId="0" fontId="31" fillId="0" borderId="13" xfId="8" applyFont="1" applyBorder="1" applyAlignment="1">
      <alignment horizontal="right" vertical="center"/>
    </xf>
    <xf numFmtId="0" fontId="85" fillId="0" borderId="0" xfId="1" applyFont="1"/>
    <xf numFmtId="0" fontId="34" fillId="2" borderId="0" xfId="8" applyFont="1" applyFill="1" applyAlignment="1">
      <alignment horizontal="center" vertical="center" wrapText="1"/>
    </xf>
    <xf numFmtId="0" fontId="78" fillId="0" borderId="0" xfId="1" applyFont="1" applyAlignment="1">
      <alignment horizontal="left" vertical="center" wrapText="1"/>
    </xf>
    <xf numFmtId="0" fontId="78" fillId="0" borderId="0" xfId="8" applyFont="1"/>
    <xf numFmtId="0" fontId="24" fillId="0" borderId="0" xfId="0" applyFont="1"/>
    <xf numFmtId="0" fontId="67" fillId="0" borderId="0" xfId="1" applyFont="1" applyAlignment="1">
      <alignment horizontal="left"/>
    </xf>
    <xf numFmtId="0" fontId="40" fillId="0" borderId="0" xfId="0" applyFont="1"/>
    <xf numFmtId="10" fontId="6" fillId="5" borderId="26" xfId="10" applyNumberFormat="1" applyFont="1" applyFill="1" applyBorder="1" applyAlignment="1" applyProtection="1">
      <alignment horizontal="center" vertical="center"/>
      <protection locked="0"/>
    </xf>
    <xf numFmtId="10" fontId="6" fillId="5" borderId="19" xfId="10" applyNumberFormat="1" applyFont="1" applyFill="1" applyBorder="1" applyAlignment="1" applyProtection="1">
      <alignment horizontal="center" vertical="center"/>
      <protection locked="0"/>
    </xf>
    <xf numFmtId="169" fontId="6" fillId="5" borderId="26" xfId="1" applyNumberFormat="1" applyFont="1" applyFill="1" applyBorder="1" applyProtection="1">
      <protection locked="0"/>
    </xf>
    <xf numFmtId="169" fontId="6" fillId="6" borderId="26" xfId="1" applyNumberFormat="1" applyFont="1" applyFill="1" applyBorder="1"/>
    <xf numFmtId="0" fontId="13" fillId="2" borderId="42" xfId="0" applyFont="1" applyFill="1" applyBorder="1"/>
    <xf numFmtId="3" fontId="6" fillId="6" borderId="66" xfId="0" applyNumberFormat="1" applyFont="1" applyFill="1" applyBorder="1" applyAlignment="1">
      <alignment horizontal="right"/>
    </xf>
    <xf numFmtId="0" fontId="13" fillId="2" borderId="66" xfId="0" applyFont="1" applyFill="1" applyBorder="1"/>
    <xf numFmtId="4" fontId="6" fillId="6" borderId="66" xfId="0" applyNumberFormat="1" applyFont="1" applyFill="1" applyBorder="1" applyAlignment="1">
      <alignment horizontal="right"/>
    </xf>
    <xf numFmtId="0" fontId="13" fillId="2" borderId="34" xfId="0" applyFont="1" applyFill="1" applyBorder="1"/>
    <xf numFmtId="169" fontId="6" fillId="5" borderId="26" xfId="1" applyNumberFormat="1" applyFont="1" applyFill="1" applyBorder="1"/>
    <xf numFmtId="0" fontId="36" fillId="2" borderId="0" xfId="0" applyFont="1" applyFill="1" applyAlignment="1">
      <alignment horizontal="center" vertical="center" wrapText="1"/>
    </xf>
    <xf numFmtId="43" fontId="6" fillId="0" borderId="9" xfId="9" applyFont="1" applyBorder="1" applyAlignment="1" applyProtection="1">
      <alignment horizontal="center" vertical="top"/>
    </xf>
    <xf numFmtId="0" fontId="76" fillId="5" borderId="24" xfId="0" applyFont="1" applyFill="1" applyBorder="1" applyAlignment="1" applyProtection="1">
      <alignment horizontal="center" vertical="center" wrapText="1"/>
      <protection locked="0"/>
    </xf>
    <xf numFmtId="49" fontId="6" fillId="5" borderId="13" xfId="1" applyNumberFormat="1" applyFont="1" applyFill="1" applyBorder="1" applyAlignment="1">
      <alignment horizontal="center"/>
    </xf>
    <xf numFmtId="49" fontId="6" fillId="5" borderId="13" xfId="1" applyNumberFormat="1" applyFont="1" applyFill="1" applyBorder="1" applyAlignment="1" applyProtection="1">
      <alignment horizontal="center"/>
      <protection locked="0"/>
    </xf>
    <xf numFmtId="10" fontId="6" fillId="5" borderId="10" xfId="10" applyNumberFormat="1" applyFont="1" applyFill="1" applyBorder="1" applyAlignment="1" applyProtection="1">
      <alignment horizontal="center" vertical="center"/>
      <protection locked="0"/>
    </xf>
    <xf numFmtId="0" fontId="68" fillId="0" borderId="59" xfId="1" applyFont="1" applyBorder="1" applyAlignment="1">
      <alignment vertical="center"/>
    </xf>
    <xf numFmtId="0" fontId="68" fillId="0" borderId="60" xfId="1" applyFont="1" applyBorder="1" applyAlignment="1">
      <alignment vertical="center"/>
    </xf>
    <xf numFmtId="0" fontId="68" fillId="0" borderId="69" xfId="1" applyFont="1" applyBorder="1" applyAlignment="1">
      <alignment vertical="center"/>
    </xf>
    <xf numFmtId="0" fontId="13" fillId="0" borderId="0" xfId="0" applyFont="1" applyAlignment="1">
      <alignment horizontal="left" vertical="center" wrapText="1"/>
    </xf>
    <xf numFmtId="0" fontId="87" fillId="0" borderId="0" xfId="0" applyFont="1" applyAlignment="1">
      <alignment horizontal="left" vertical="center" wrapText="1"/>
    </xf>
    <xf numFmtId="0" fontId="6" fillId="5" borderId="10" xfId="0" applyFont="1" applyFill="1" applyBorder="1" applyAlignment="1" applyProtection="1">
      <alignment horizontal="center"/>
      <protection locked="0"/>
    </xf>
    <xf numFmtId="0" fontId="6" fillId="5" borderId="10" xfId="0" applyFont="1" applyFill="1" applyBorder="1" applyAlignment="1" applyProtection="1">
      <alignment horizontal="left" vertical="center"/>
      <protection locked="0"/>
    </xf>
    <xf numFmtId="4" fontId="6" fillId="5" borderId="10" xfId="0" applyNumberFormat="1" applyFont="1" applyFill="1" applyBorder="1" applyAlignment="1" applyProtection="1">
      <alignment horizontal="right" vertical="center"/>
      <protection locked="0"/>
    </xf>
    <xf numFmtId="4" fontId="6" fillId="5" borderId="15" xfId="0" applyNumberFormat="1" applyFont="1" applyFill="1" applyBorder="1" applyAlignment="1" applyProtection="1">
      <alignment horizontal="right" vertical="center"/>
      <protection locked="0"/>
    </xf>
    <xf numFmtId="0" fontId="13" fillId="2" borderId="70" xfId="0" applyFont="1" applyFill="1" applyBorder="1"/>
    <xf numFmtId="0" fontId="6" fillId="5" borderId="32" xfId="0" applyFont="1" applyFill="1" applyBorder="1" applyAlignment="1" applyProtection="1">
      <alignment horizontal="center" vertical="center" wrapText="1"/>
      <protection locked="0"/>
    </xf>
    <xf numFmtId="0" fontId="6" fillId="5" borderId="33" xfId="0" applyFont="1" applyFill="1" applyBorder="1" applyAlignment="1" applyProtection="1">
      <alignment horizontal="center" vertical="center" wrapText="1"/>
      <protection locked="0"/>
    </xf>
    <xf numFmtId="0" fontId="6" fillId="5" borderId="15" xfId="0" applyFont="1" applyFill="1" applyBorder="1" applyAlignment="1" applyProtection="1">
      <alignment horizontal="center" vertical="center" wrapText="1"/>
      <protection locked="0"/>
    </xf>
    <xf numFmtId="0" fontId="13" fillId="5" borderId="35" xfId="0" applyFont="1" applyFill="1" applyBorder="1" applyAlignment="1" applyProtection="1">
      <alignment horizontal="left"/>
      <protection locked="0"/>
    </xf>
    <xf numFmtId="0" fontId="13" fillId="5" borderId="36" xfId="0" applyFont="1" applyFill="1" applyBorder="1" applyAlignment="1" applyProtection="1">
      <alignment horizontal="left"/>
      <protection locked="0"/>
    </xf>
    <xf numFmtId="0" fontId="13" fillId="5" borderId="65" xfId="0" applyFont="1" applyFill="1" applyBorder="1" applyAlignment="1" applyProtection="1">
      <alignment horizontal="left"/>
      <protection locked="0"/>
    </xf>
    <xf numFmtId="3" fontId="6" fillId="5" borderId="26" xfId="0" applyNumberFormat="1" applyFont="1" applyFill="1" applyBorder="1" applyAlignment="1" applyProtection="1">
      <alignment horizontal="right"/>
      <protection locked="0"/>
    </xf>
    <xf numFmtId="3" fontId="6" fillId="5" borderId="10" xfId="0" applyNumberFormat="1" applyFont="1" applyFill="1" applyBorder="1" applyAlignment="1" applyProtection="1">
      <alignment horizontal="right"/>
      <protection locked="0"/>
    </xf>
    <xf numFmtId="3" fontId="6" fillId="5" borderId="19" xfId="0" applyNumberFormat="1" applyFont="1" applyFill="1" applyBorder="1" applyAlignment="1" applyProtection="1">
      <alignment horizontal="left"/>
      <protection locked="0"/>
    </xf>
    <xf numFmtId="3" fontId="6" fillId="5" borderId="26" xfId="0" applyNumberFormat="1" applyFont="1" applyFill="1" applyBorder="1" applyAlignment="1" applyProtection="1">
      <alignment horizontal="left"/>
      <protection locked="0"/>
    </xf>
    <xf numFmtId="3" fontId="6" fillId="5" borderId="10" xfId="0" applyNumberFormat="1" applyFont="1" applyFill="1" applyBorder="1" applyAlignment="1" applyProtection="1">
      <alignment horizontal="left"/>
      <protection locked="0"/>
    </xf>
    <xf numFmtId="3" fontId="6" fillId="5" borderId="32" xfId="0" applyNumberFormat="1" applyFont="1" applyFill="1" applyBorder="1" applyAlignment="1" applyProtection="1">
      <alignment horizontal="right"/>
      <protection locked="0"/>
    </xf>
    <xf numFmtId="3" fontId="6" fillId="5" borderId="33" xfId="0" applyNumberFormat="1" applyFont="1" applyFill="1" applyBorder="1" applyAlignment="1" applyProtection="1">
      <alignment horizontal="right"/>
      <protection locked="0"/>
    </xf>
    <xf numFmtId="3" fontId="6" fillId="5" borderId="15" xfId="0" applyNumberFormat="1" applyFont="1" applyFill="1" applyBorder="1" applyAlignment="1" applyProtection="1">
      <alignment horizontal="right"/>
      <protection locked="0"/>
    </xf>
    <xf numFmtId="0" fontId="89" fillId="0" borderId="0" xfId="0" applyFont="1"/>
    <xf numFmtId="0" fontId="90" fillId="0" borderId="0" xfId="0" applyFont="1"/>
    <xf numFmtId="0" fontId="91" fillId="0" borderId="0" xfId="1" applyFont="1" applyAlignment="1">
      <alignment horizontal="left" vertical="center" wrapText="1"/>
    </xf>
    <xf numFmtId="0" fontId="13" fillId="6" borderId="10" xfId="8" applyFont="1" applyFill="1" applyBorder="1" applyAlignment="1">
      <alignment horizontal="center" vertical="center" wrapText="1"/>
    </xf>
    <xf numFmtId="1" fontId="10" fillId="0" borderId="0" xfId="8" applyNumberFormat="1" applyFont="1" applyAlignment="1">
      <alignment vertical="center" wrapText="1"/>
    </xf>
    <xf numFmtId="0" fontId="9" fillId="6" borderId="10" xfId="8" applyFont="1" applyFill="1" applyBorder="1" applyAlignment="1">
      <alignment horizontal="center" vertical="center"/>
    </xf>
    <xf numFmtId="0" fontId="15" fillId="0" borderId="0" xfId="8" applyFont="1" applyAlignment="1">
      <alignment vertical="center" wrapText="1"/>
    </xf>
    <xf numFmtId="0" fontId="15" fillId="0" borderId="0" xfId="8" applyFont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1" fontId="10" fillId="0" borderId="0" xfId="8" applyNumberFormat="1" applyFont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10" fillId="0" borderId="18" xfId="8" applyFont="1" applyBorder="1" applyAlignment="1">
      <alignment horizontal="right" vertical="center"/>
    </xf>
    <xf numFmtId="0" fontId="10" fillId="0" borderId="13" xfId="8" applyFont="1" applyBorder="1" applyAlignment="1">
      <alignment horizontal="right" vertical="center"/>
    </xf>
    <xf numFmtId="3" fontId="6" fillId="5" borderId="26" xfId="8" applyNumberFormat="1" applyFont="1" applyFill="1" applyBorder="1" applyAlignment="1" applyProtection="1">
      <alignment horizontal="center" vertical="center" wrapText="1"/>
      <protection locked="0"/>
    </xf>
    <xf numFmtId="3" fontId="6" fillId="5" borderId="10" xfId="8" applyNumberFormat="1" applyFont="1" applyFill="1" applyBorder="1" applyAlignment="1" applyProtection="1">
      <alignment horizontal="center" vertical="center" wrapText="1"/>
      <protection locked="0"/>
    </xf>
    <xf numFmtId="4" fontId="6" fillId="5" borderId="26" xfId="8" applyNumberFormat="1" applyFont="1" applyFill="1" applyBorder="1" applyAlignment="1" applyProtection="1">
      <alignment horizontal="center" vertical="center"/>
      <protection locked="0"/>
    </xf>
    <xf numFmtId="0" fontId="6" fillId="5" borderId="26" xfId="8" applyFont="1" applyFill="1" applyBorder="1" applyAlignment="1" applyProtection="1">
      <alignment horizontal="left" vertical="center" wrapText="1"/>
      <protection locked="0"/>
    </xf>
    <xf numFmtId="0" fontId="6" fillId="5" borderId="26" xfId="8" applyFont="1" applyFill="1" applyBorder="1" applyAlignment="1" applyProtection="1">
      <alignment horizontal="center" vertical="center" wrapText="1"/>
      <protection locked="0"/>
    </xf>
    <xf numFmtId="0" fontId="6" fillId="5" borderId="10" xfId="8" applyFont="1" applyFill="1" applyBorder="1" applyAlignment="1" applyProtection="1">
      <alignment horizontal="center" vertical="center" wrapText="1"/>
      <protection locked="0"/>
    </xf>
    <xf numFmtId="4" fontId="6" fillId="5" borderId="10" xfId="8" applyNumberFormat="1" applyFont="1" applyFill="1" applyBorder="1" applyAlignment="1" applyProtection="1">
      <alignment vertical="center"/>
      <protection locked="0"/>
    </xf>
    <xf numFmtId="4" fontId="6" fillId="5" borderId="12" xfId="8" applyNumberFormat="1" applyFont="1" applyFill="1" applyBorder="1" applyAlignment="1" applyProtection="1">
      <alignment vertical="center"/>
      <protection locked="0"/>
    </xf>
    <xf numFmtId="4" fontId="6" fillId="5" borderId="13" xfId="8" applyNumberFormat="1" applyFont="1" applyFill="1" applyBorder="1" applyAlignment="1" applyProtection="1">
      <alignment vertical="center"/>
      <protection locked="0"/>
    </xf>
    <xf numFmtId="1" fontId="9" fillId="6" borderId="26" xfId="8" applyNumberFormat="1" applyFont="1" applyFill="1" applyBorder="1" applyAlignment="1">
      <alignment horizontal="center" vertical="center"/>
    </xf>
    <xf numFmtId="0" fontId="65" fillId="0" borderId="0" xfId="1" applyFont="1" applyAlignment="1">
      <alignment horizontal="center" vertical="top" wrapText="1"/>
    </xf>
    <xf numFmtId="0" fontId="94" fillId="0" borderId="0" xfId="0" applyFont="1"/>
    <xf numFmtId="0" fontId="25" fillId="0" borderId="0" xfId="0" applyFont="1"/>
    <xf numFmtId="0" fontId="26" fillId="0" borderId="0" xfId="0" applyFont="1"/>
    <xf numFmtId="0" fontId="31" fillId="0" borderId="0" xfId="0" applyFont="1"/>
    <xf numFmtId="0" fontId="65" fillId="0" borderId="0" xfId="1" applyFont="1" applyAlignment="1">
      <alignment vertical="top" wrapText="1"/>
    </xf>
    <xf numFmtId="0" fontId="13" fillId="0" borderId="0" xfId="1" applyFont="1"/>
    <xf numFmtId="14" fontId="6" fillId="0" borderId="0" xfId="1" applyNumberFormat="1" applyFont="1"/>
    <xf numFmtId="0" fontId="15" fillId="0" borderId="0" xfId="1" applyFont="1" applyAlignment="1">
      <alignment vertical="center" wrapText="1"/>
    </xf>
    <xf numFmtId="0" fontId="88" fillId="0" borderId="0" xfId="0" applyFont="1"/>
    <xf numFmtId="2" fontId="10" fillId="0" borderId="0" xfId="1" applyNumberFormat="1" applyFont="1"/>
    <xf numFmtId="165" fontId="10" fillId="0" borderId="0" xfId="1" applyNumberFormat="1" applyFont="1"/>
    <xf numFmtId="2" fontId="6" fillId="0" borderId="0" xfId="1" applyNumberFormat="1" applyFont="1"/>
    <xf numFmtId="0" fontId="11" fillId="0" borderId="0" xfId="1" applyFont="1" applyAlignment="1">
      <alignment horizontal="center" vertical="center"/>
    </xf>
    <xf numFmtId="0" fontId="95" fillId="0" borderId="0" xfId="0" applyFont="1"/>
    <xf numFmtId="0" fontId="89" fillId="0" borderId="0" xfId="0" quotePrefix="1" applyFont="1"/>
    <xf numFmtId="0" fontId="6" fillId="2" borderId="0" xfId="1" applyFont="1" applyFill="1" applyAlignment="1">
      <alignment horizontal="center" vertical="center"/>
    </xf>
    <xf numFmtId="4" fontId="6" fillId="3" borderId="26" xfId="3" applyNumberFormat="1" applyFont="1" applyFill="1" applyBorder="1" applyAlignment="1" applyProtection="1">
      <alignment horizontal="left" vertical="center" indent="1"/>
      <protection locked="0"/>
    </xf>
    <xf numFmtId="0" fontId="6" fillId="3" borderId="26" xfId="3" applyFont="1" applyFill="1" applyBorder="1" applyAlignment="1" applyProtection="1">
      <alignment horizontal="left" vertical="center" indent="1"/>
      <protection locked="0"/>
    </xf>
    <xf numFmtId="0" fontId="22" fillId="0" borderId="0" xfId="1" applyFont="1" applyAlignment="1">
      <alignment vertical="center"/>
    </xf>
    <xf numFmtId="0" fontId="6" fillId="0" borderId="12" xfId="0" applyFont="1" applyBorder="1" applyAlignment="1">
      <alignment horizontal="left" vertical="center" indent="1"/>
    </xf>
    <xf numFmtId="0" fontId="6" fillId="0" borderId="13" xfId="0" applyFont="1" applyBorder="1" applyAlignment="1">
      <alignment horizontal="left" vertical="center" indent="1"/>
    </xf>
    <xf numFmtId="0" fontId="44" fillId="5" borderId="26" xfId="0" applyFont="1" applyFill="1" applyBorder="1" applyAlignment="1" applyProtection="1">
      <alignment horizontal="left" vertical="center" wrapText="1"/>
      <protection locked="0"/>
    </xf>
    <xf numFmtId="49" fontId="44" fillId="5" borderId="26" xfId="0" applyNumberFormat="1" applyFont="1" applyFill="1" applyBorder="1" applyAlignment="1" applyProtection="1">
      <alignment horizontal="left" vertical="center" wrapText="1"/>
      <protection locked="0"/>
    </xf>
    <xf numFmtId="3" fontId="18" fillId="3" borderId="10" xfId="1" applyNumberFormat="1" applyFont="1" applyFill="1" applyBorder="1" applyAlignment="1" applyProtection="1">
      <alignment horizontal="left" vertical="center" wrapText="1"/>
      <protection locked="0"/>
    </xf>
    <xf numFmtId="3" fontId="18" fillId="3" borderId="12" xfId="1" applyNumberFormat="1" applyFont="1" applyFill="1" applyBorder="1" applyAlignment="1" applyProtection="1">
      <alignment horizontal="left" vertical="center" wrapText="1"/>
      <protection locked="0"/>
    </xf>
    <xf numFmtId="3" fontId="18" fillId="3" borderId="13" xfId="1" applyNumberFormat="1" applyFont="1" applyFill="1" applyBorder="1" applyAlignment="1" applyProtection="1">
      <alignment horizontal="left" vertical="center" wrapText="1"/>
      <protection locked="0"/>
    </xf>
    <xf numFmtId="0" fontId="6" fillId="0" borderId="26" xfId="0" applyFont="1" applyBorder="1" applyAlignment="1">
      <alignment horizontal="right" vertical="center" wrapText="1"/>
    </xf>
    <xf numFmtId="0" fontId="10" fillId="5" borderId="26" xfId="0" applyFont="1" applyFill="1" applyBorder="1" applyAlignment="1" applyProtection="1">
      <alignment horizontal="left" vertical="center" wrapText="1"/>
      <protection locked="0"/>
    </xf>
    <xf numFmtId="3" fontId="13" fillId="3" borderId="22" xfId="1" applyNumberFormat="1" applyFont="1" applyFill="1" applyBorder="1" applyAlignment="1" applyProtection="1">
      <alignment horizontal="left" vertical="top" wrapText="1"/>
      <protection locked="0"/>
    </xf>
    <xf numFmtId="3" fontId="13" fillId="3" borderId="9" xfId="1" applyNumberFormat="1" applyFont="1" applyFill="1" applyBorder="1" applyAlignment="1" applyProtection="1">
      <alignment horizontal="left" vertical="top" wrapText="1"/>
      <protection locked="0"/>
    </xf>
    <xf numFmtId="3" fontId="13" fillId="3" borderId="23" xfId="1" applyNumberFormat="1" applyFont="1" applyFill="1" applyBorder="1" applyAlignment="1" applyProtection="1">
      <alignment horizontal="left" vertical="top" wrapText="1"/>
      <protection locked="0"/>
    </xf>
    <xf numFmtId="3" fontId="13" fillId="3" borderId="21" xfId="1" applyNumberFormat="1" applyFont="1" applyFill="1" applyBorder="1" applyAlignment="1" applyProtection="1">
      <alignment horizontal="left" vertical="top" wrapText="1"/>
      <protection locked="0"/>
    </xf>
    <xf numFmtId="3" fontId="13" fillId="3" borderId="0" xfId="1" applyNumberFormat="1" applyFont="1" applyFill="1" applyAlignment="1" applyProtection="1">
      <alignment horizontal="left" vertical="top" wrapText="1"/>
      <protection locked="0"/>
    </xf>
    <xf numFmtId="3" fontId="13" fillId="3" borderId="25" xfId="1" applyNumberFormat="1" applyFont="1" applyFill="1" applyBorder="1" applyAlignment="1" applyProtection="1">
      <alignment horizontal="left" vertical="top" wrapText="1"/>
      <protection locked="0"/>
    </xf>
    <xf numFmtId="3" fontId="13" fillId="3" borderId="17" xfId="1" applyNumberFormat="1" applyFont="1" applyFill="1" applyBorder="1" applyAlignment="1" applyProtection="1">
      <alignment horizontal="left" vertical="top" wrapText="1"/>
      <protection locked="0"/>
    </xf>
    <xf numFmtId="3" fontId="13" fillId="3" borderId="24" xfId="1" applyNumberFormat="1" applyFont="1" applyFill="1" applyBorder="1" applyAlignment="1" applyProtection="1">
      <alignment horizontal="left" vertical="top" wrapText="1"/>
      <protection locked="0"/>
    </xf>
    <xf numFmtId="3" fontId="13" fillId="3" borderId="18" xfId="1" applyNumberFormat="1" applyFont="1" applyFill="1" applyBorder="1" applyAlignment="1" applyProtection="1">
      <alignment horizontal="left" vertical="top" wrapText="1"/>
      <protection locked="0"/>
    </xf>
    <xf numFmtId="0" fontId="9" fillId="0" borderId="0" xfId="1" applyFont="1" applyAlignment="1">
      <alignment horizontal="center"/>
    </xf>
    <xf numFmtId="0" fontId="6" fillId="0" borderId="12" xfId="0" quotePrefix="1" applyFont="1" applyBorder="1" applyAlignment="1">
      <alignment horizontal="left" vertical="center" wrapText="1"/>
    </xf>
    <xf numFmtId="0" fontId="6" fillId="0" borderId="13" xfId="0" quotePrefix="1" applyFont="1" applyBorder="1" applyAlignment="1">
      <alignment horizontal="left" vertical="center" wrapText="1"/>
    </xf>
    <xf numFmtId="0" fontId="6" fillId="5" borderId="10" xfId="0" quotePrefix="1" applyFont="1" applyFill="1" applyBorder="1" applyAlignment="1" applyProtection="1">
      <alignment horizontal="center" vertical="center" wrapText="1"/>
      <protection locked="0"/>
    </xf>
    <xf numFmtId="0" fontId="6" fillId="5" borderId="13" xfId="0" quotePrefix="1" applyFont="1" applyFill="1" applyBorder="1" applyAlignment="1" applyProtection="1">
      <alignment horizontal="center" vertical="center" wrapText="1"/>
      <protection locked="0"/>
    </xf>
    <xf numFmtId="0" fontId="72" fillId="0" borderId="0" xfId="1" applyFont="1" applyAlignment="1">
      <alignment horizontal="center" vertical="center" wrapText="1"/>
    </xf>
    <xf numFmtId="0" fontId="6" fillId="0" borderId="67" xfId="1" applyFont="1" applyBorder="1" applyAlignment="1">
      <alignment horizontal="center" vertical="center"/>
    </xf>
    <xf numFmtId="0" fontId="6" fillId="0" borderId="68" xfId="1" applyFont="1" applyBorder="1" applyAlignment="1">
      <alignment horizontal="center" vertical="center"/>
    </xf>
    <xf numFmtId="3" fontId="17" fillId="3" borderId="10" xfId="1" applyNumberFormat="1" applyFont="1" applyFill="1" applyBorder="1" applyAlignment="1" applyProtection="1">
      <alignment horizontal="left" vertical="center" wrapText="1"/>
      <protection locked="0"/>
    </xf>
    <xf numFmtId="3" fontId="17" fillId="3" borderId="12" xfId="1" applyNumberFormat="1" applyFont="1" applyFill="1" applyBorder="1" applyAlignment="1" applyProtection="1">
      <alignment horizontal="left" vertical="center" wrapText="1"/>
      <protection locked="0"/>
    </xf>
    <xf numFmtId="3" fontId="17" fillId="3" borderId="13" xfId="1" applyNumberFormat="1" applyFont="1" applyFill="1" applyBorder="1" applyAlignment="1" applyProtection="1">
      <alignment horizontal="left" vertical="center" wrapText="1"/>
      <protection locked="0"/>
    </xf>
    <xf numFmtId="0" fontId="49" fillId="0" borderId="61" xfId="0" applyFont="1" applyBorder="1" applyAlignment="1">
      <alignment horizontal="center" wrapText="1"/>
    </xf>
    <xf numFmtId="0" fontId="49" fillId="0" borderId="0" xfId="0" applyFont="1" applyAlignment="1">
      <alignment horizontal="center" wrapText="1"/>
    </xf>
    <xf numFmtId="0" fontId="10" fillId="0" borderId="0" xfId="1" applyFont="1" applyAlignment="1">
      <alignment horizontal="center"/>
    </xf>
    <xf numFmtId="0" fontId="68" fillId="0" borderId="59" xfId="1" applyFont="1" applyBorder="1" applyAlignment="1">
      <alignment horizontal="center" vertical="center"/>
    </xf>
    <xf numFmtId="0" fontId="68" fillId="0" borderId="60" xfId="1" applyFont="1" applyBorder="1" applyAlignment="1">
      <alignment horizontal="center" vertical="center"/>
    </xf>
    <xf numFmtId="0" fontId="6" fillId="0" borderId="26" xfId="0" applyFont="1" applyBorder="1" applyAlignment="1">
      <alignment horizontal="right" vertical="center" wrapText="1" indent="1"/>
    </xf>
    <xf numFmtId="0" fontId="6" fillId="0" borderId="12" xfId="1" applyFont="1" applyBorder="1" applyAlignment="1">
      <alignment horizontal="left" vertical="center" wrapText="1" indent="1"/>
    </xf>
    <xf numFmtId="0" fontId="6" fillId="0" borderId="13" xfId="1" applyFont="1" applyBorder="1" applyAlignment="1">
      <alignment horizontal="left" vertical="center" wrapText="1" indent="1"/>
    </xf>
    <xf numFmtId="168" fontId="6" fillId="3" borderId="10" xfId="11" applyNumberFormat="1" applyFont="1" applyFill="1" applyBorder="1" applyAlignment="1" applyProtection="1">
      <alignment horizontal="right" vertical="center"/>
      <protection locked="0"/>
    </xf>
    <xf numFmtId="168" fontId="6" fillId="3" borderId="13" xfId="11" applyNumberFormat="1" applyFont="1" applyFill="1" applyBorder="1" applyAlignment="1" applyProtection="1">
      <alignment horizontal="right" vertical="center"/>
      <protection locked="0"/>
    </xf>
    <xf numFmtId="0" fontId="6" fillId="0" borderId="12" xfId="1" applyFont="1" applyBorder="1" applyAlignment="1">
      <alignment horizontal="left" vertical="center" indent="1"/>
    </xf>
    <xf numFmtId="0" fontId="6" fillId="0" borderId="13" xfId="1" applyFont="1" applyBorder="1" applyAlignment="1">
      <alignment horizontal="left" vertical="center" indent="1"/>
    </xf>
    <xf numFmtId="168" fontId="6" fillId="3" borderId="10" xfId="11" applyNumberFormat="1" applyFont="1" applyFill="1" applyBorder="1" applyAlignment="1" applyProtection="1">
      <alignment horizontal="left" vertical="center"/>
      <protection locked="0"/>
    </xf>
    <xf numFmtId="168" fontId="6" fillId="3" borderId="13" xfId="11" applyNumberFormat="1" applyFont="1" applyFill="1" applyBorder="1" applyAlignment="1" applyProtection="1">
      <alignment horizontal="left" vertical="center"/>
      <protection locked="0"/>
    </xf>
    <xf numFmtId="0" fontId="22" fillId="6" borderId="4" xfId="1" applyFont="1" applyFill="1" applyBorder="1" applyAlignment="1">
      <alignment horizontal="center" vertical="center"/>
    </xf>
    <xf numFmtId="0" fontId="22" fillId="6" borderId="6" xfId="1" applyFont="1" applyFill="1" applyBorder="1" applyAlignment="1">
      <alignment horizontal="center" vertic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5" xfId="1" applyFont="1" applyFill="1" applyBorder="1" applyAlignment="1">
      <alignment horizontal="center" vertical="center" wrapText="1"/>
    </xf>
    <xf numFmtId="0" fontId="10" fillId="6" borderId="6" xfId="1" applyFont="1" applyFill="1" applyBorder="1" applyAlignment="1">
      <alignment horizontal="center" vertical="center" wrapText="1"/>
    </xf>
    <xf numFmtId="1" fontId="6" fillId="3" borderId="10" xfId="3" applyNumberFormat="1" applyFont="1" applyFill="1" applyBorder="1" applyAlignment="1" applyProtection="1">
      <alignment horizontal="center" vertical="center"/>
      <protection locked="0"/>
    </xf>
    <xf numFmtId="1" fontId="6" fillId="3" borderId="12" xfId="3" applyNumberFormat="1" applyFont="1" applyFill="1" applyBorder="1" applyAlignment="1" applyProtection="1">
      <alignment horizontal="center" vertical="center"/>
      <protection locked="0"/>
    </xf>
    <xf numFmtId="1" fontId="6" fillId="3" borderId="13" xfId="3" applyNumberFormat="1" applyFont="1" applyFill="1" applyBorder="1" applyAlignment="1" applyProtection="1">
      <alignment horizontal="center" vertical="center"/>
      <protection locked="0"/>
    </xf>
    <xf numFmtId="0" fontId="6" fillId="0" borderId="0" xfId="1" applyFont="1" applyAlignment="1">
      <alignment horizontal="left" vertical="center" wrapText="1" indent="1"/>
    </xf>
    <xf numFmtId="0" fontId="6" fillId="3" borderId="10" xfId="3" applyFont="1" applyFill="1" applyBorder="1" applyAlignment="1" applyProtection="1">
      <alignment horizontal="center" vertical="center"/>
      <protection locked="0"/>
    </xf>
    <xf numFmtId="0" fontId="6" fillId="3" borderId="12" xfId="3" applyFont="1" applyFill="1" applyBorder="1" applyAlignment="1" applyProtection="1">
      <alignment horizontal="center" vertical="center"/>
      <protection locked="0"/>
    </xf>
    <xf numFmtId="0" fontId="6" fillId="3" borderId="13" xfId="3" applyFont="1" applyFill="1" applyBorder="1" applyAlignment="1" applyProtection="1">
      <alignment horizontal="center" vertical="center"/>
      <protection locked="0"/>
    </xf>
    <xf numFmtId="0" fontId="6" fillId="0" borderId="0" xfId="3" applyFont="1" applyAlignment="1" applyProtection="1">
      <alignment horizontal="center" vertical="center"/>
      <protection locked="0"/>
    </xf>
    <xf numFmtId="0" fontId="65" fillId="0" borderId="0" xfId="1" applyFont="1" applyAlignment="1">
      <alignment horizontal="center" vertical="top" wrapText="1"/>
    </xf>
    <xf numFmtId="0" fontId="65" fillId="0" borderId="21" xfId="1" applyFont="1" applyBorder="1" applyAlignment="1">
      <alignment horizontal="center" vertical="top" wrapText="1"/>
    </xf>
    <xf numFmtId="170" fontId="6" fillId="0" borderId="0" xfId="3" applyNumberFormat="1" applyFont="1" applyAlignment="1" applyProtection="1">
      <alignment horizontal="right" vertical="center"/>
      <protection locked="0"/>
    </xf>
    <xf numFmtId="0" fontId="74" fillId="0" borderId="9" xfId="0" applyFont="1" applyBorder="1" applyAlignment="1">
      <alignment horizontal="center" wrapText="1"/>
    </xf>
    <xf numFmtId="0" fontId="11" fillId="4" borderId="0" xfId="1" applyFont="1" applyFill="1" applyAlignment="1">
      <alignment horizontal="left"/>
    </xf>
    <xf numFmtId="168" fontId="6" fillId="5" borderId="10" xfId="1" applyNumberFormat="1" applyFont="1" applyFill="1" applyBorder="1" applyAlignment="1" applyProtection="1">
      <alignment horizontal="center" vertical="center"/>
      <protection locked="0"/>
    </xf>
    <xf numFmtId="168" fontId="6" fillId="5" borderId="13" xfId="1" applyNumberFormat="1" applyFont="1" applyFill="1" applyBorder="1" applyAlignment="1" applyProtection="1">
      <alignment horizontal="center" vertical="center"/>
      <protection locked="0"/>
    </xf>
    <xf numFmtId="0" fontId="6" fillId="6" borderId="26" xfId="1" applyFont="1" applyFill="1" applyBorder="1" applyAlignment="1">
      <alignment horizontal="right" vertical="center"/>
    </xf>
    <xf numFmtId="0" fontId="6" fillId="9" borderId="9" xfId="1" applyFont="1" applyFill="1" applyBorder="1" applyAlignment="1">
      <alignment horizontal="center" vertical="center"/>
    </xf>
    <xf numFmtId="168" fontId="6" fillId="6" borderId="26" xfId="1" applyNumberFormat="1" applyFont="1" applyFill="1" applyBorder="1" applyAlignment="1">
      <alignment horizontal="center" vertical="center"/>
    </xf>
    <xf numFmtId="0" fontId="6" fillId="0" borderId="12" xfId="1" applyFont="1" applyBorder="1" applyAlignment="1">
      <alignment horizontal="left" vertical="center" wrapText="1"/>
    </xf>
    <xf numFmtId="0" fontId="6" fillId="0" borderId="13" xfId="1" applyFont="1" applyBorder="1" applyAlignment="1">
      <alignment horizontal="left" vertical="center" wrapText="1"/>
    </xf>
    <xf numFmtId="168" fontId="6" fillId="3" borderId="17" xfId="11" applyNumberFormat="1" applyFont="1" applyFill="1" applyBorder="1" applyAlignment="1" applyProtection="1">
      <alignment horizontal="right" vertical="center"/>
      <protection locked="0"/>
    </xf>
    <xf numFmtId="168" fontId="6" fillId="3" borderId="18" xfId="11" applyNumberFormat="1" applyFont="1" applyFill="1" applyBorder="1" applyAlignment="1" applyProtection="1">
      <alignment horizontal="right" vertical="center"/>
      <protection locked="0"/>
    </xf>
    <xf numFmtId="0" fontId="47" fillId="0" borderId="0" xfId="1" applyFont="1" applyAlignment="1">
      <alignment horizontal="center" wrapText="1"/>
    </xf>
    <xf numFmtId="164" fontId="13" fillId="9" borderId="0" xfId="1" applyNumberFormat="1" applyFont="1" applyFill="1" applyAlignment="1">
      <alignment horizontal="left" vertical="top" wrapText="1"/>
    </xf>
    <xf numFmtId="168" fontId="6" fillId="5" borderId="22" xfId="1" applyNumberFormat="1" applyFont="1" applyFill="1" applyBorder="1" applyAlignment="1" applyProtection="1">
      <alignment horizontal="center" vertical="center"/>
      <protection locked="0"/>
    </xf>
    <xf numFmtId="168" fontId="6" fillId="5" borderId="23" xfId="1" applyNumberFormat="1" applyFont="1" applyFill="1" applyBorder="1" applyAlignment="1" applyProtection="1">
      <alignment horizontal="center" vertical="center"/>
      <protection locked="0"/>
    </xf>
    <xf numFmtId="0" fontId="13" fillId="0" borderId="0" xfId="1" applyFont="1" applyAlignment="1">
      <alignment horizontal="left" vertical="center" wrapText="1"/>
    </xf>
    <xf numFmtId="0" fontId="73" fillId="0" borderId="21" xfId="3" applyFont="1" applyBorder="1" applyAlignment="1">
      <alignment horizontal="left" vertical="center" wrapText="1"/>
    </xf>
    <xf numFmtId="0" fontId="73" fillId="0" borderId="0" xfId="3" applyFont="1" applyAlignment="1">
      <alignment horizontal="left" vertical="center" wrapText="1"/>
    </xf>
    <xf numFmtId="0" fontId="6" fillId="5" borderId="10" xfId="1" applyFont="1" applyFill="1" applyBorder="1" applyAlignment="1" applyProtection="1">
      <alignment horizontal="center" vertical="center"/>
      <protection locked="0"/>
    </xf>
    <xf numFmtId="0" fontId="6" fillId="5" borderId="12" xfId="1" applyFont="1" applyFill="1" applyBorder="1" applyAlignment="1" applyProtection="1">
      <alignment horizontal="center" vertical="center"/>
      <protection locked="0"/>
    </xf>
    <xf numFmtId="0" fontId="6" fillId="5" borderId="13" xfId="1" applyFont="1" applyFill="1" applyBorder="1" applyAlignment="1" applyProtection="1">
      <alignment horizontal="center" vertical="center"/>
      <protection locked="0"/>
    </xf>
    <xf numFmtId="0" fontId="13" fillId="0" borderId="21" xfId="1" applyFont="1" applyBorder="1" applyAlignment="1">
      <alignment horizontal="left" vertical="center" wrapText="1"/>
    </xf>
    <xf numFmtId="43" fontId="6" fillId="0" borderId="9" xfId="9" applyFont="1" applyBorder="1" applyAlignment="1" applyProtection="1">
      <alignment horizontal="center" vertical="top"/>
    </xf>
    <xf numFmtId="0" fontId="76" fillId="5" borderId="24" xfId="0" applyFont="1" applyFill="1" applyBorder="1" applyAlignment="1" applyProtection="1">
      <alignment horizontal="center" vertical="center" wrapText="1"/>
      <protection locked="0"/>
    </xf>
    <xf numFmtId="43" fontId="6" fillId="0" borderId="9" xfId="9" applyFont="1" applyBorder="1" applyAlignment="1" applyProtection="1">
      <alignment horizontal="center" vertical="top" wrapText="1"/>
    </xf>
    <xf numFmtId="0" fontId="9" fillId="6" borderId="12" xfId="1" applyFont="1" applyFill="1" applyBorder="1" applyAlignment="1">
      <alignment horizontal="left" vertical="center" indent="1"/>
    </xf>
    <xf numFmtId="0" fontId="9" fillId="6" borderId="13" xfId="1" applyFont="1" applyFill="1" applyBorder="1" applyAlignment="1">
      <alignment horizontal="left" vertical="center" indent="1"/>
    </xf>
    <xf numFmtId="168" fontId="9" fillId="6" borderId="10" xfId="11" applyNumberFormat="1" applyFont="1" applyFill="1" applyBorder="1" applyAlignment="1" applyProtection="1">
      <alignment horizontal="right" vertical="center"/>
    </xf>
    <xf numFmtId="168" fontId="9" fillId="6" borderId="13" xfId="11" applyNumberFormat="1" applyFont="1" applyFill="1" applyBorder="1" applyAlignment="1" applyProtection="1">
      <alignment horizontal="right" vertical="center"/>
    </xf>
    <xf numFmtId="0" fontId="25" fillId="0" borderId="0" xfId="8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5" borderId="10" xfId="8" applyFont="1" applyFill="1" applyBorder="1" applyAlignment="1" applyProtection="1">
      <alignment horizontal="left" vertical="center" wrapText="1"/>
      <protection locked="0"/>
    </xf>
    <xf numFmtId="0" fontId="10" fillId="5" borderId="12" xfId="8" applyFont="1" applyFill="1" applyBorder="1" applyAlignment="1" applyProtection="1">
      <alignment horizontal="left" vertical="center" wrapText="1"/>
      <protection locked="0"/>
    </xf>
    <xf numFmtId="0" fontId="86" fillId="2" borderId="37" xfId="8" applyFont="1" applyFill="1" applyBorder="1" applyAlignment="1">
      <alignment horizontal="center" vertical="center" wrapText="1"/>
    </xf>
    <xf numFmtId="0" fontId="31" fillId="0" borderId="0" xfId="8" applyFont="1" applyAlignment="1">
      <alignment horizontal="right" vertical="center"/>
    </xf>
    <xf numFmtId="0" fontId="31" fillId="0" borderId="25" xfId="8" applyFont="1" applyBorder="1" applyAlignment="1">
      <alignment horizontal="right" vertical="center"/>
    </xf>
    <xf numFmtId="0" fontId="31" fillId="0" borderId="12" xfId="8" applyFont="1" applyBorder="1" applyAlignment="1">
      <alignment horizontal="right" vertical="center"/>
    </xf>
    <xf numFmtId="0" fontId="31" fillId="0" borderId="13" xfId="8" applyFont="1" applyBorder="1" applyAlignment="1">
      <alignment horizontal="right" vertical="center"/>
    </xf>
    <xf numFmtId="1" fontId="6" fillId="3" borderId="22" xfId="3" applyNumberFormat="1" applyFont="1" applyFill="1" applyBorder="1" applyAlignment="1" applyProtection="1">
      <alignment horizontal="left" vertical="top" wrapText="1"/>
      <protection locked="0"/>
    </xf>
    <xf numFmtId="1" fontId="6" fillId="3" borderId="9" xfId="3" applyNumberFormat="1" applyFont="1" applyFill="1" applyBorder="1" applyAlignment="1" applyProtection="1">
      <alignment horizontal="left" vertical="top" wrapText="1"/>
      <protection locked="0"/>
    </xf>
    <xf numFmtId="1" fontId="6" fillId="3" borderId="23" xfId="3" applyNumberFormat="1" applyFont="1" applyFill="1" applyBorder="1" applyAlignment="1" applyProtection="1">
      <alignment horizontal="left" vertical="top" wrapText="1"/>
      <protection locked="0"/>
    </xf>
    <xf numFmtId="1" fontId="6" fillId="3" borderId="21" xfId="3" applyNumberFormat="1" applyFont="1" applyFill="1" applyBorder="1" applyAlignment="1" applyProtection="1">
      <alignment horizontal="left" vertical="top" wrapText="1"/>
      <protection locked="0"/>
    </xf>
    <xf numFmtId="1" fontId="6" fillId="3" borderId="0" xfId="3" applyNumberFormat="1" applyFont="1" applyFill="1" applyAlignment="1" applyProtection="1">
      <alignment horizontal="left" vertical="top" wrapText="1"/>
      <protection locked="0"/>
    </xf>
    <xf numFmtId="1" fontId="6" fillId="3" borderId="25" xfId="3" applyNumberFormat="1" applyFont="1" applyFill="1" applyBorder="1" applyAlignment="1" applyProtection="1">
      <alignment horizontal="left" vertical="top" wrapText="1"/>
      <protection locked="0"/>
    </xf>
    <xf numFmtId="1" fontId="6" fillId="3" borderId="17" xfId="3" applyNumberFormat="1" applyFont="1" applyFill="1" applyBorder="1" applyAlignment="1" applyProtection="1">
      <alignment horizontal="left" vertical="top" wrapText="1"/>
      <protection locked="0"/>
    </xf>
    <xf numFmtId="1" fontId="6" fillId="3" borderId="24" xfId="3" applyNumberFormat="1" applyFont="1" applyFill="1" applyBorder="1" applyAlignment="1" applyProtection="1">
      <alignment horizontal="left" vertical="top" wrapText="1"/>
      <protection locked="0"/>
    </xf>
    <xf numFmtId="1" fontId="6" fillId="3" borderId="18" xfId="3" applyNumberFormat="1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center" indent="1"/>
    </xf>
    <xf numFmtId="0" fontId="6" fillId="0" borderId="13" xfId="0" applyFont="1" applyBorder="1" applyAlignment="1">
      <alignment horizontal="left" vertical="center" indent="1"/>
    </xf>
    <xf numFmtId="0" fontId="6" fillId="0" borderId="12" xfId="1" applyFont="1" applyBorder="1" applyAlignment="1">
      <alignment horizontal="left" vertical="center"/>
    </xf>
    <xf numFmtId="0" fontId="6" fillId="0" borderId="13" xfId="1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167" fontId="9" fillId="6" borderId="10" xfId="11" applyNumberFormat="1" applyFont="1" applyFill="1" applyBorder="1" applyAlignment="1" applyProtection="1">
      <alignment horizontal="left" vertical="center"/>
    </xf>
    <xf numFmtId="167" fontId="9" fillId="6" borderId="12" xfId="11" applyNumberFormat="1" applyFont="1" applyFill="1" applyBorder="1" applyAlignment="1" applyProtection="1">
      <alignment horizontal="left" vertical="center"/>
    </xf>
    <xf numFmtId="167" fontId="9" fillId="6" borderId="13" xfId="11" applyNumberFormat="1" applyFont="1" applyFill="1" applyBorder="1" applyAlignment="1" applyProtection="1">
      <alignment horizontal="left" vertical="center"/>
    </xf>
    <xf numFmtId="0" fontId="72" fillId="2" borderId="9" xfId="1" applyFont="1" applyFill="1" applyBorder="1" applyAlignment="1">
      <alignment horizontal="center" vertical="center"/>
    </xf>
    <xf numFmtId="0" fontId="6" fillId="0" borderId="24" xfId="3" applyFont="1" applyBorder="1" applyAlignment="1">
      <alignment horizontal="center" vertical="center"/>
    </xf>
    <xf numFmtId="0" fontId="6" fillId="0" borderId="18" xfId="3" applyFont="1" applyBorder="1" applyAlignment="1">
      <alignment horizontal="center" vertical="center"/>
    </xf>
    <xf numFmtId="0" fontId="48" fillId="0" borderId="21" xfId="1" applyFont="1" applyBorder="1" applyAlignment="1">
      <alignment horizontal="center" vertical="center"/>
    </xf>
    <xf numFmtId="0" fontId="48" fillId="0" borderId="0" xfId="1" applyFont="1" applyAlignment="1">
      <alignment horizontal="center" vertical="center"/>
    </xf>
    <xf numFmtId="168" fontId="6" fillId="3" borderId="10" xfId="11" applyNumberFormat="1" applyFont="1" applyFill="1" applyBorder="1" applyAlignment="1" applyProtection="1">
      <alignment horizontal="center" vertical="center"/>
      <protection locked="0"/>
    </xf>
    <xf numFmtId="168" fontId="6" fillId="3" borderId="13" xfId="11" applyNumberFormat="1" applyFont="1" applyFill="1" applyBorder="1" applyAlignment="1" applyProtection="1">
      <alignment horizontal="center" vertical="center"/>
      <protection locked="0"/>
    </xf>
    <xf numFmtId="168" fontId="9" fillId="6" borderId="10" xfId="11" applyNumberFormat="1" applyFont="1" applyFill="1" applyBorder="1" applyAlignment="1" applyProtection="1">
      <alignment horizontal="center" vertical="center"/>
    </xf>
    <xf numFmtId="168" fontId="9" fillId="6" borderId="13" xfId="11" applyNumberFormat="1" applyFont="1" applyFill="1" applyBorder="1" applyAlignment="1" applyProtection="1">
      <alignment horizontal="center" vertical="center"/>
    </xf>
    <xf numFmtId="0" fontId="73" fillId="0" borderId="21" xfId="1" applyFont="1" applyBorder="1" applyAlignment="1">
      <alignment horizontal="center" vertical="center" wrapText="1"/>
    </xf>
    <xf numFmtId="0" fontId="73" fillId="0" borderId="0" xfId="1" applyFont="1" applyAlignment="1">
      <alignment horizontal="center" vertical="center" wrapText="1"/>
    </xf>
    <xf numFmtId="0" fontId="6" fillId="3" borderId="10" xfId="11" applyNumberFormat="1" applyFont="1" applyFill="1" applyBorder="1" applyAlignment="1" applyProtection="1">
      <alignment horizontal="center" vertical="center"/>
      <protection locked="0"/>
    </xf>
    <xf numFmtId="0" fontId="6" fillId="3" borderId="13" xfId="11" applyNumberFormat="1" applyFont="1" applyFill="1" applyBorder="1" applyAlignment="1" applyProtection="1">
      <alignment horizontal="center" vertical="center"/>
      <protection locked="0"/>
    </xf>
    <xf numFmtId="0" fontId="9" fillId="6" borderId="10" xfId="11" applyNumberFormat="1" applyFont="1" applyFill="1" applyBorder="1" applyAlignment="1" applyProtection="1">
      <alignment horizontal="center" vertical="center"/>
    </xf>
    <xf numFmtId="0" fontId="9" fillId="6" borderId="13" xfId="11" applyNumberFormat="1" applyFont="1" applyFill="1" applyBorder="1" applyAlignment="1" applyProtection="1">
      <alignment horizontal="center" vertical="center"/>
    </xf>
    <xf numFmtId="0" fontId="10" fillId="6" borderId="4" xfId="1" applyFont="1" applyFill="1" applyBorder="1" applyAlignment="1">
      <alignment horizontal="left" vertical="center" wrapText="1"/>
    </xf>
    <xf numFmtId="0" fontId="10" fillId="6" borderId="5" xfId="1" applyFont="1" applyFill="1" applyBorder="1" applyAlignment="1">
      <alignment horizontal="left" vertical="center" wrapText="1"/>
    </xf>
    <xf numFmtId="0" fontId="10" fillId="6" borderId="6" xfId="1" applyFont="1" applyFill="1" applyBorder="1" applyAlignment="1">
      <alignment horizontal="left" vertical="center" wrapText="1"/>
    </xf>
    <xf numFmtId="0" fontId="40" fillId="5" borderId="30" xfId="1" applyFont="1" applyFill="1" applyBorder="1" applyAlignment="1" applyProtection="1">
      <alignment horizontal="left" vertical="top" wrapText="1"/>
      <protection locked="0"/>
    </xf>
    <xf numFmtId="0" fontId="40" fillId="5" borderId="34" xfId="1" applyFont="1" applyFill="1" applyBorder="1" applyAlignment="1" applyProtection="1">
      <alignment horizontal="left" vertical="top" wrapText="1"/>
      <protection locked="0"/>
    </xf>
    <xf numFmtId="0" fontId="40" fillId="5" borderId="32" xfId="1" applyFont="1" applyFill="1" applyBorder="1" applyAlignment="1" applyProtection="1">
      <alignment horizontal="left" vertical="top" wrapText="1"/>
      <protection locked="0"/>
    </xf>
    <xf numFmtId="0" fontId="40" fillId="5" borderId="43" xfId="1" applyFont="1" applyFill="1" applyBorder="1" applyAlignment="1" applyProtection="1">
      <alignment horizontal="left" vertical="top" wrapText="1"/>
      <protection locked="0"/>
    </xf>
    <xf numFmtId="0" fontId="40" fillId="5" borderId="8" xfId="1" applyFont="1" applyFill="1" applyBorder="1" applyAlignment="1" applyProtection="1">
      <alignment horizontal="left" vertical="top" wrapText="1"/>
      <protection locked="0"/>
    </xf>
    <xf numFmtId="0" fontId="40" fillId="5" borderId="44" xfId="1" applyFont="1" applyFill="1" applyBorder="1" applyAlignment="1" applyProtection="1">
      <alignment horizontal="left" vertical="top" wrapText="1"/>
      <protection locked="0"/>
    </xf>
    <xf numFmtId="0" fontId="40" fillId="5" borderId="45" xfId="1" applyFont="1" applyFill="1" applyBorder="1" applyAlignment="1" applyProtection="1">
      <alignment horizontal="left" vertical="top" wrapText="1"/>
      <protection locked="0"/>
    </xf>
    <xf numFmtId="0" fontId="40" fillId="5" borderId="20" xfId="1" applyFont="1" applyFill="1" applyBorder="1" applyAlignment="1" applyProtection="1">
      <alignment horizontal="left" vertical="top" wrapText="1"/>
      <protection locked="0"/>
    </xf>
    <xf numFmtId="0" fontId="40" fillId="5" borderId="46" xfId="1" applyFont="1" applyFill="1" applyBorder="1" applyAlignment="1" applyProtection="1">
      <alignment horizontal="left" vertical="top" wrapText="1"/>
      <protection locked="0"/>
    </xf>
    <xf numFmtId="0" fontId="40" fillId="5" borderId="28" xfId="1" applyFont="1" applyFill="1" applyBorder="1" applyAlignment="1" applyProtection="1">
      <alignment horizontal="left" vertical="top" wrapText="1"/>
      <protection locked="0"/>
    </xf>
    <xf numFmtId="0" fontId="40" fillId="5" borderId="42" xfId="1" applyFont="1" applyFill="1" applyBorder="1" applyAlignment="1" applyProtection="1">
      <alignment horizontal="left" vertical="top" wrapText="1"/>
      <protection locked="0"/>
    </xf>
    <xf numFmtId="0" fontId="40" fillId="5" borderId="35" xfId="1" applyFont="1" applyFill="1" applyBorder="1" applyAlignment="1" applyProtection="1">
      <alignment horizontal="left" vertical="top" wrapText="1"/>
      <protection locked="0"/>
    </xf>
    <xf numFmtId="0" fontId="6" fillId="0" borderId="26" xfId="1" applyFont="1" applyBorder="1" applyAlignment="1">
      <alignment horizontal="left" vertical="center"/>
    </xf>
    <xf numFmtId="0" fontId="65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6" fillId="2" borderId="10" xfId="1" applyFont="1" applyFill="1" applyBorder="1" applyAlignment="1">
      <alignment horizontal="center"/>
    </xf>
    <xf numFmtId="0" fontId="6" fillId="2" borderId="13" xfId="1" applyFont="1" applyFill="1" applyBorder="1" applyAlignment="1">
      <alignment horizontal="center"/>
    </xf>
    <xf numFmtId="0" fontId="6" fillId="0" borderId="9" xfId="1" applyFont="1" applyBorder="1" applyAlignment="1">
      <alignment horizontal="left" vertical="center" indent="1"/>
    </xf>
    <xf numFmtId="0" fontId="15" fillId="0" borderId="21" xfId="1" applyFont="1" applyBorder="1" applyAlignment="1">
      <alignment horizontal="center"/>
    </xf>
    <xf numFmtId="0" fontId="15" fillId="0" borderId="0" xfId="1" applyFont="1" applyAlignment="1">
      <alignment horizontal="center"/>
    </xf>
    <xf numFmtId="0" fontId="15" fillId="0" borderId="0" xfId="1" applyFont="1" applyAlignment="1">
      <alignment horizontal="center" vertical="center" wrapText="1"/>
    </xf>
    <xf numFmtId="0" fontId="6" fillId="2" borderId="9" xfId="1" applyFont="1" applyFill="1" applyBorder="1" applyAlignment="1">
      <alignment horizontal="center"/>
    </xf>
    <xf numFmtId="0" fontId="6" fillId="2" borderId="12" xfId="1" applyFont="1" applyFill="1" applyBorder="1" applyAlignment="1">
      <alignment horizontal="left" vertical="center"/>
    </xf>
    <xf numFmtId="0" fontId="6" fillId="0" borderId="21" xfId="1" applyFont="1" applyBorder="1" applyAlignment="1">
      <alignment horizontal="center"/>
    </xf>
    <xf numFmtId="0" fontId="6" fillId="0" borderId="12" xfId="0" applyFont="1" applyBorder="1" applyAlignment="1">
      <alignment horizontal="left" vertical="center" wrapText="1" indent="1"/>
    </xf>
    <xf numFmtId="0" fontId="6" fillId="0" borderId="13" xfId="0" applyFont="1" applyBorder="1" applyAlignment="1">
      <alignment horizontal="left" vertical="center" wrapText="1" indent="1"/>
    </xf>
    <xf numFmtId="0" fontId="6" fillId="5" borderId="10" xfId="0" applyFont="1" applyFill="1" applyBorder="1" applyAlignment="1" applyProtection="1">
      <alignment horizontal="left" vertical="center" wrapText="1"/>
      <protection locked="0"/>
    </xf>
    <xf numFmtId="0" fontId="6" fillId="5" borderId="12" xfId="0" applyFont="1" applyFill="1" applyBorder="1" applyAlignment="1" applyProtection="1">
      <alignment horizontal="left" vertical="center" wrapText="1"/>
      <protection locked="0"/>
    </xf>
    <xf numFmtId="0" fontId="6" fillId="5" borderId="11" xfId="0" applyFont="1" applyFill="1" applyBorder="1" applyAlignment="1" applyProtection="1">
      <alignment horizontal="left" vertical="center" wrapText="1"/>
      <protection locked="0"/>
    </xf>
    <xf numFmtId="0" fontId="6" fillId="5" borderId="15" xfId="0" applyFont="1" applyFill="1" applyBorder="1" applyAlignment="1" applyProtection="1">
      <alignment horizontal="left" vertical="center" wrapText="1"/>
      <protection locked="0"/>
    </xf>
    <xf numFmtId="0" fontId="6" fillId="5" borderId="14" xfId="0" applyFont="1" applyFill="1" applyBorder="1" applyAlignment="1" applyProtection="1">
      <alignment horizontal="left" vertical="center" wrapText="1"/>
      <protection locked="0"/>
    </xf>
    <xf numFmtId="0" fontId="6" fillId="5" borderId="16" xfId="0" applyFont="1" applyFill="1" applyBorder="1" applyAlignment="1" applyProtection="1">
      <alignment horizontal="left" vertical="center" wrapText="1"/>
      <protection locked="0"/>
    </xf>
    <xf numFmtId="0" fontId="6" fillId="2" borderId="63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5" borderId="10" xfId="1" applyFont="1" applyFill="1" applyBorder="1" applyAlignment="1" applyProtection="1">
      <alignment horizontal="left" vertical="center"/>
      <protection locked="0"/>
    </xf>
    <xf numFmtId="0" fontId="6" fillId="5" borderId="12" xfId="1" applyFont="1" applyFill="1" applyBorder="1" applyAlignment="1" applyProtection="1">
      <alignment horizontal="left" vertical="center"/>
      <protection locked="0"/>
    </xf>
    <xf numFmtId="0" fontId="6" fillId="5" borderId="13" xfId="1" applyFont="1" applyFill="1" applyBorder="1" applyAlignment="1" applyProtection="1">
      <alignment horizontal="left" vertical="center"/>
      <protection locked="0"/>
    </xf>
    <xf numFmtId="169" fontId="6" fillId="5" borderId="10" xfId="1" applyNumberFormat="1" applyFont="1" applyFill="1" applyBorder="1" applyAlignment="1" applyProtection="1">
      <alignment horizontal="right"/>
      <protection locked="0"/>
    </xf>
    <xf numFmtId="169" fontId="6" fillId="5" borderId="13" xfId="1" applyNumberFormat="1" applyFont="1" applyFill="1" applyBorder="1" applyAlignment="1" applyProtection="1">
      <alignment horizontal="right"/>
      <protection locked="0"/>
    </xf>
    <xf numFmtId="0" fontId="6" fillId="5" borderId="10" xfId="1" applyFont="1" applyFill="1" applyBorder="1" applyAlignment="1">
      <alignment horizontal="left" vertical="center"/>
    </xf>
    <xf numFmtId="0" fontId="6" fillId="5" borderId="12" xfId="1" applyFont="1" applyFill="1" applyBorder="1" applyAlignment="1">
      <alignment horizontal="left" vertical="center"/>
    </xf>
    <xf numFmtId="0" fontId="6" fillId="5" borderId="13" xfId="1" applyFont="1" applyFill="1" applyBorder="1" applyAlignment="1">
      <alignment horizontal="left" vertical="center"/>
    </xf>
    <xf numFmtId="0" fontId="13" fillId="2" borderId="7" xfId="0" applyFont="1" applyFill="1" applyBorder="1" applyAlignment="1">
      <alignment horizontal="left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5" borderId="24" xfId="0" applyFont="1" applyFill="1" applyBorder="1" applyAlignment="1" applyProtection="1">
      <alignment horizontal="left" vertical="center" wrapText="1"/>
      <protection locked="0"/>
    </xf>
    <xf numFmtId="0" fontId="6" fillId="5" borderId="64" xfId="0" applyFont="1" applyFill="1" applyBorder="1" applyAlignment="1" applyProtection="1">
      <alignment horizontal="left" vertical="center" wrapText="1"/>
      <protection locked="0"/>
    </xf>
    <xf numFmtId="0" fontId="6" fillId="5" borderId="22" xfId="0" applyFont="1" applyFill="1" applyBorder="1" applyAlignment="1" applyProtection="1">
      <alignment horizontal="left" vertical="top" wrapText="1"/>
      <protection locked="0"/>
    </xf>
    <xf numFmtId="0" fontId="6" fillId="5" borderId="9" xfId="0" applyFont="1" applyFill="1" applyBorder="1" applyAlignment="1" applyProtection="1">
      <alignment horizontal="left" vertical="top" wrapText="1"/>
      <protection locked="0"/>
    </xf>
    <xf numFmtId="0" fontId="6" fillId="5" borderId="23" xfId="0" applyFont="1" applyFill="1" applyBorder="1" applyAlignment="1" applyProtection="1">
      <alignment horizontal="left" vertical="top" wrapText="1"/>
      <protection locked="0"/>
    </xf>
    <xf numFmtId="0" fontId="6" fillId="5" borderId="21" xfId="0" applyFont="1" applyFill="1" applyBorder="1" applyAlignment="1" applyProtection="1">
      <alignment horizontal="left" vertical="top" wrapText="1"/>
      <protection locked="0"/>
    </xf>
    <xf numFmtId="0" fontId="6" fillId="5" borderId="0" xfId="0" applyFont="1" applyFill="1" applyAlignment="1" applyProtection="1">
      <alignment horizontal="left" vertical="top" wrapText="1"/>
      <protection locked="0"/>
    </xf>
    <xf numFmtId="0" fontId="6" fillId="5" borderId="25" xfId="0" applyFont="1" applyFill="1" applyBorder="1" applyAlignment="1" applyProtection="1">
      <alignment horizontal="left" vertical="top" wrapText="1"/>
      <protection locked="0"/>
    </xf>
    <xf numFmtId="0" fontId="6" fillId="5" borderId="17" xfId="0" applyFont="1" applyFill="1" applyBorder="1" applyAlignment="1" applyProtection="1">
      <alignment horizontal="left" vertical="top" wrapText="1"/>
      <protection locked="0"/>
    </xf>
    <xf numFmtId="0" fontId="6" fillId="5" borderId="24" xfId="0" applyFont="1" applyFill="1" applyBorder="1" applyAlignment="1" applyProtection="1">
      <alignment horizontal="left" vertical="top" wrapText="1"/>
      <protection locked="0"/>
    </xf>
    <xf numFmtId="0" fontId="6" fillId="5" borderId="18" xfId="0" applyFont="1" applyFill="1" applyBorder="1" applyAlignment="1" applyProtection="1">
      <alignment horizontal="left" vertical="top" wrapText="1"/>
      <protection locked="0"/>
    </xf>
    <xf numFmtId="0" fontId="22" fillId="6" borderId="4" xfId="0" applyFont="1" applyFill="1" applyBorder="1" applyAlignment="1">
      <alignment horizontal="center" vertical="center"/>
    </xf>
    <xf numFmtId="0" fontId="22" fillId="6" borderId="6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0" fillId="0" borderId="6" xfId="0" applyBorder="1"/>
    <xf numFmtId="169" fontId="6" fillId="6" borderId="26" xfId="1" applyNumberFormat="1" applyFont="1" applyFill="1" applyBorder="1" applyAlignment="1">
      <alignment horizontal="right" vertical="center"/>
    </xf>
    <xf numFmtId="0" fontId="6" fillId="0" borderId="0" xfId="8" applyFont="1" applyAlignment="1">
      <alignment horizontal="left" vertical="center" wrapText="1"/>
    </xf>
    <xf numFmtId="0" fontId="13" fillId="0" borderId="22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/>
    </xf>
    <xf numFmtId="0" fontId="13" fillId="0" borderId="23" xfId="1" applyFont="1" applyBorder="1" applyAlignment="1">
      <alignment horizontal="left" vertical="center"/>
    </xf>
    <xf numFmtId="0" fontId="22" fillId="2" borderId="37" xfId="8" applyFont="1" applyFill="1" applyBorder="1" applyAlignment="1">
      <alignment horizontal="center" vertical="center" wrapText="1"/>
    </xf>
    <xf numFmtId="0" fontId="13" fillId="2" borderId="10" xfId="1" applyFont="1" applyFill="1" applyBorder="1" applyAlignment="1">
      <alignment horizontal="left" vertical="center"/>
    </xf>
    <xf numFmtId="0" fontId="13" fillId="2" borderId="12" xfId="1" applyFont="1" applyFill="1" applyBorder="1" applyAlignment="1">
      <alignment horizontal="left" vertical="center"/>
    </xf>
    <xf numFmtId="0" fontId="10" fillId="5" borderId="13" xfId="8" applyFont="1" applyFill="1" applyBorder="1" applyAlignment="1" applyProtection="1">
      <alignment horizontal="left" vertical="center" wrapText="1"/>
      <protection locked="0"/>
    </xf>
    <xf numFmtId="0" fontId="73" fillId="2" borderId="0" xfId="1" applyFont="1" applyFill="1" applyAlignment="1">
      <alignment horizontal="center" vertical="center"/>
    </xf>
    <xf numFmtId="0" fontId="6" fillId="5" borderId="10" xfId="1" applyFont="1" applyFill="1" applyBorder="1" applyAlignment="1">
      <alignment horizontal="center" vertical="center"/>
    </xf>
    <xf numFmtId="0" fontId="6" fillId="5" borderId="12" xfId="1" applyFont="1" applyFill="1" applyBorder="1" applyAlignment="1">
      <alignment horizontal="center" vertical="center"/>
    </xf>
    <xf numFmtId="0" fontId="6" fillId="5" borderId="13" xfId="1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87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65" fillId="0" borderId="21" xfId="1" applyFont="1" applyBorder="1" applyAlignment="1">
      <alignment horizontal="center" vertical="center" wrapText="1"/>
    </xf>
    <xf numFmtId="0" fontId="22" fillId="0" borderId="24" xfId="1" applyFont="1" applyBorder="1" applyAlignment="1">
      <alignment horizontal="left" vertical="center"/>
    </xf>
    <xf numFmtId="4" fontId="6" fillId="5" borderId="10" xfId="8" applyNumberFormat="1" applyFont="1" applyFill="1" applyBorder="1" applyAlignment="1" applyProtection="1">
      <alignment horizontal="center" vertical="center"/>
      <protection locked="0"/>
    </xf>
    <xf numFmtId="4" fontId="6" fillId="5" borderId="12" xfId="8" applyNumberFormat="1" applyFont="1" applyFill="1" applyBorder="1" applyAlignment="1" applyProtection="1">
      <alignment horizontal="center" vertical="center"/>
      <protection locked="0"/>
    </xf>
    <xf numFmtId="4" fontId="6" fillId="5" borderId="13" xfId="8" applyNumberFormat="1" applyFont="1" applyFill="1" applyBorder="1" applyAlignment="1" applyProtection="1">
      <alignment horizontal="center" vertical="center"/>
      <protection locked="0"/>
    </xf>
    <xf numFmtId="0" fontId="6" fillId="5" borderId="10" xfId="8" applyFont="1" applyFill="1" applyBorder="1" applyAlignment="1" applyProtection="1">
      <alignment horizontal="center" vertical="center" wrapText="1"/>
      <protection locked="0"/>
    </xf>
    <xf numFmtId="0" fontId="6" fillId="5" borderId="13" xfId="8" applyFont="1" applyFill="1" applyBorder="1" applyAlignment="1" applyProtection="1">
      <alignment horizontal="center" vertical="center" wrapText="1"/>
      <protection locked="0"/>
    </xf>
    <xf numFmtId="2" fontId="9" fillId="6" borderId="10" xfId="8" applyNumberFormat="1" applyFont="1" applyFill="1" applyBorder="1" applyAlignment="1">
      <alignment horizontal="center" vertical="center"/>
    </xf>
    <xf numFmtId="2" fontId="9" fillId="6" borderId="13" xfId="8" applyNumberFormat="1" applyFont="1" applyFill="1" applyBorder="1" applyAlignment="1">
      <alignment horizontal="center" vertical="center"/>
    </xf>
    <xf numFmtId="167" fontId="9" fillId="6" borderId="10" xfId="11" applyNumberFormat="1" applyFont="1" applyFill="1" applyBorder="1" applyAlignment="1" applyProtection="1">
      <alignment horizontal="left" vertical="center" indent="1"/>
    </xf>
    <xf numFmtId="167" fontId="9" fillId="6" borderId="12" xfId="11" applyNumberFormat="1" applyFont="1" applyFill="1" applyBorder="1" applyAlignment="1" applyProtection="1">
      <alignment horizontal="left" vertical="center" indent="1"/>
    </xf>
    <xf numFmtId="167" fontId="9" fillId="6" borderId="13" xfId="11" applyNumberFormat="1" applyFont="1" applyFill="1" applyBorder="1" applyAlignment="1" applyProtection="1">
      <alignment horizontal="left" vertical="center" indent="1"/>
    </xf>
    <xf numFmtId="0" fontId="6" fillId="5" borderId="12" xfId="8" applyFont="1" applyFill="1" applyBorder="1" applyAlignment="1" applyProtection="1">
      <alignment horizontal="center" vertical="center" wrapText="1"/>
      <protection locked="0"/>
    </xf>
    <xf numFmtId="0" fontId="22" fillId="0" borderId="39" xfId="8" applyFont="1" applyBorder="1" applyAlignment="1">
      <alignment horizontal="center" vertical="center" wrapText="1"/>
    </xf>
    <xf numFmtId="0" fontId="22" fillId="0" borderId="58" xfId="8" applyFont="1" applyBorder="1" applyAlignment="1">
      <alignment horizontal="center" vertical="center" wrapText="1"/>
    </xf>
    <xf numFmtId="0" fontId="22" fillId="0" borderId="40" xfId="8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/>
    </xf>
    <xf numFmtId="0" fontId="13" fillId="6" borderId="10" xfId="8" applyFont="1" applyFill="1" applyBorder="1" applyAlignment="1">
      <alignment horizontal="center" vertical="center" wrapText="1"/>
    </xf>
    <xf numFmtId="0" fontId="13" fillId="6" borderId="13" xfId="8" applyFont="1" applyFill="1" applyBorder="1" applyAlignment="1">
      <alignment horizontal="center" vertical="center" wrapText="1"/>
    </xf>
    <xf numFmtId="0" fontId="10" fillId="0" borderId="0" xfId="8" applyFont="1" applyAlignment="1">
      <alignment horizontal="center"/>
    </xf>
    <xf numFmtId="4" fontId="13" fillId="6" borderId="10" xfId="8" applyNumberFormat="1" applyFont="1" applyFill="1" applyBorder="1" applyAlignment="1">
      <alignment horizontal="center" vertical="center"/>
    </xf>
    <xf numFmtId="4" fontId="13" fillId="6" borderId="13" xfId="8" applyNumberFormat="1" applyFont="1" applyFill="1" applyBorder="1" applyAlignment="1">
      <alignment horizontal="center" vertical="center"/>
    </xf>
    <xf numFmtId="1" fontId="6" fillId="5" borderId="10" xfId="8" applyNumberFormat="1" applyFont="1" applyFill="1" applyBorder="1" applyAlignment="1" applyProtection="1">
      <alignment horizontal="center" vertical="center" wrapText="1"/>
      <protection locked="0"/>
    </xf>
    <xf numFmtId="1" fontId="6" fillId="5" borderId="12" xfId="8" applyNumberFormat="1" applyFont="1" applyFill="1" applyBorder="1" applyAlignment="1" applyProtection="1">
      <alignment horizontal="center" vertical="center" wrapText="1"/>
      <protection locked="0"/>
    </xf>
    <xf numFmtId="1" fontId="6" fillId="5" borderId="13" xfId="8" applyNumberFormat="1" applyFont="1" applyFill="1" applyBorder="1" applyAlignment="1" applyProtection="1">
      <alignment horizontal="center" vertical="center" wrapText="1"/>
      <protection locked="0"/>
    </xf>
    <xf numFmtId="0" fontId="10" fillId="5" borderId="22" xfId="8" applyFont="1" applyFill="1" applyBorder="1" applyAlignment="1" applyProtection="1">
      <alignment horizontal="left" vertical="top" wrapText="1"/>
      <protection locked="0"/>
    </xf>
    <xf numFmtId="0" fontId="0" fillId="0" borderId="9" xfId="0" applyBorder="1" applyAlignment="1" applyProtection="1">
      <alignment horizontal="left" vertical="top" wrapText="1"/>
      <protection locked="0"/>
    </xf>
    <xf numFmtId="0" fontId="0" fillId="0" borderId="23" xfId="0" applyBorder="1" applyAlignment="1" applyProtection="1">
      <alignment horizontal="left" vertical="top" wrapText="1"/>
      <protection locked="0"/>
    </xf>
    <xf numFmtId="0" fontId="0" fillId="0" borderId="21" xfId="0" applyBorder="1" applyAlignment="1" applyProtection="1">
      <alignment horizontal="left" vertical="top" wrapText="1"/>
      <protection locked="0"/>
    </xf>
    <xf numFmtId="0" fontId="0" fillId="0" borderId="0" xfId="0" applyAlignment="1" applyProtection="1">
      <alignment horizontal="left" vertical="top" wrapText="1"/>
      <protection locked="0"/>
    </xf>
    <xf numFmtId="0" fontId="0" fillId="0" borderId="25" xfId="0" applyBorder="1" applyAlignment="1" applyProtection="1">
      <alignment horizontal="left" vertical="top" wrapText="1"/>
      <protection locked="0"/>
    </xf>
    <xf numFmtId="0" fontId="0" fillId="0" borderId="17" xfId="0" applyBorder="1" applyAlignment="1" applyProtection="1">
      <alignment horizontal="left" vertical="top" wrapText="1"/>
      <protection locked="0"/>
    </xf>
    <xf numFmtId="0" fontId="0" fillId="0" borderId="24" xfId="0" applyBorder="1" applyAlignment="1" applyProtection="1">
      <alignment horizontal="left" vertical="top" wrapText="1"/>
      <protection locked="0"/>
    </xf>
    <xf numFmtId="0" fontId="0" fillId="0" borderId="18" xfId="0" applyBorder="1" applyAlignment="1" applyProtection="1">
      <alignment horizontal="left" vertical="top" wrapText="1"/>
      <protection locked="0"/>
    </xf>
    <xf numFmtId="2" fontId="9" fillId="6" borderId="12" xfId="8" applyNumberFormat="1" applyFont="1" applyFill="1" applyBorder="1" applyAlignment="1">
      <alignment horizontal="center" vertical="center"/>
    </xf>
    <xf numFmtId="4" fontId="13" fillId="6" borderId="12" xfId="8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left" wrapText="1"/>
    </xf>
    <xf numFmtId="0" fontId="6" fillId="0" borderId="13" xfId="0" applyFont="1" applyBorder="1" applyAlignment="1">
      <alignment horizontal="right" vertical="center"/>
    </xf>
    <xf numFmtId="0" fontId="6" fillId="0" borderId="26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24" fillId="5" borderId="10" xfId="1" applyFont="1" applyFill="1" applyBorder="1" applyAlignment="1" applyProtection="1">
      <alignment horizontal="center" vertical="top" wrapText="1"/>
      <protection locked="0"/>
    </xf>
    <xf numFmtId="0" fontId="24" fillId="5" borderId="12" xfId="1" applyFont="1" applyFill="1" applyBorder="1" applyAlignment="1" applyProtection="1">
      <alignment horizontal="center" vertical="top" wrapText="1"/>
      <protection locked="0"/>
    </xf>
    <xf numFmtId="0" fontId="24" fillId="5" borderId="13" xfId="1" applyFont="1" applyFill="1" applyBorder="1" applyAlignment="1" applyProtection="1">
      <alignment horizontal="center" vertical="top" wrapText="1"/>
      <protection locked="0"/>
    </xf>
    <xf numFmtId="0" fontId="37" fillId="0" borderId="0" xfId="6" applyFont="1" applyFill="1" applyBorder="1" applyAlignment="1" applyProtection="1">
      <alignment horizontal="left" vertical="top" wrapText="1"/>
    </xf>
    <xf numFmtId="0" fontId="6" fillId="0" borderId="13" xfId="1" applyFont="1" applyBorder="1" applyAlignment="1">
      <alignment horizontal="center" vertical="center"/>
    </xf>
    <xf numFmtId="0" fontId="6" fillId="5" borderId="22" xfId="1" applyFont="1" applyFill="1" applyBorder="1" applyAlignment="1" applyProtection="1">
      <alignment horizontal="left" vertical="center"/>
      <protection locked="0"/>
    </xf>
    <xf numFmtId="0" fontId="6" fillId="5" borderId="9" xfId="1" applyFont="1" applyFill="1" applyBorder="1" applyAlignment="1" applyProtection="1">
      <alignment horizontal="left" vertical="center"/>
      <protection locked="0"/>
    </xf>
    <xf numFmtId="0" fontId="6" fillId="5" borderId="23" xfId="1" applyFont="1" applyFill="1" applyBorder="1" applyAlignment="1" applyProtection="1">
      <alignment horizontal="left" vertical="center"/>
      <protection locked="0"/>
    </xf>
    <xf numFmtId="0" fontId="6" fillId="0" borderId="0" xfId="1" applyFont="1" applyAlignment="1">
      <alignment horizontal="left" vertical="center" wrapText="1"/>
    </xf>
    <xf numFmtId="0" fontId="6" fillId="3" borderId="22" xfId="1" applyFont="1" applyFill="1" applyBorder="1" applyAlignment="1" applyProtection="1">
      <alignment horizontal="left" vertical="top" wrapText="1"/>
      <protection locked="0"/>
    </xf>
    <xf numFmtId="0" fontId="6" fillId="3" borderId="9" xfId="1" applyFont="1" applyFill="1" applyBorder="1" applyAlignment="1" applyProtection="1">
      <alignment horizontal="left" vertical="top" wrapText="1"/>
      <protection locked="0"/>
    </xf>
    <xf numFmtId="0" fontId="6" fillId="3" borderId="23" xfId="1" applyFont="1" applyFill="1" applyBorder="1" applyAlignment="1" applyProtection="1">
      <alignment horizontal="left" vertical="top" wrapText="1"/>
      <protection locked="0"/>
    </xf>
    <xf numFmtId="0" fontId="6" fillId="3" borderId="21" xfId="1" applyFont="1" applyFill="1" applyBorder="1" applyAlignment="1" applyProtection="1">
      <alignment horizontal="left" vertical="top" wrapText="1"/>
      <protection locked="0"/>
    </xf>
    <xf numFmtId="0" fontId="6" fillId="3" borderId="0" xfId="1" applyFont="1" applyFill="1" applyAlignment="1" applyProtection="1">
      <alignment horizontal="left" vertical="top" wrapText="1"/>
      <protection locked="0"/>
    </xf>
    <xf numFmtId="0" fontId="6" fillId="3" borderId="25" xfId="1" applyFont="1" applyFill="1" applyBorder="1" applyAlignment="1" applyProtection="1">
      <alignment horizontal="left" vertical="top" wrapText="1"/>
      <protection locked="0"/>
    </xf>
    <xf numFmtId="0" fontId="6" fillId="3" borderId="17" xfId="1" applyFont="1" applyFill="1" applyBorder="1" applyAlignment="1" applyProtection="1">
      <alignment horizontal="left" vertical="top" wrapText="1"/>
      <protection locked="0"/>
    </xf>
    <xf numFmtId="0" fontId="6" fillId="3" borderId="24" xfId="1" applyFont="1" applyFill="1" applyBorder="1" applyAlignment="1" applyProtection="1">
      <alignment horizontal="left" vertical="top" wrapText="1"/>
      <protection locked="0"/>
    </xf>
    <xf numFmtId="0" fontId="6" fillId="3" borderId="18" xfId="1" applyFont="1" applyFill="1" applyBorder="1" applyAlignment="1" applyProtection="1">
      <alignment horizontal="left" vertical="top" wrapText="1"/>
      <protection locked="0"/>
    </xf>
    <xf numFmtId="0" fontId="0" fillId="0" borderId="10" xfId="0" applyBorder="1" applyAlignment="1">
      <alignment horizontal="right" vertical="center"/>
    </xf>
    <xf numFmtId="0" fontId="0" fillId="0" borderId="9" xfId="0" applyBorder="1"/>
    <xf numFmtId="0" fontId="88" fillId="0" borderId="24" xfId="0" applyFont="1" applyBorder="1" applyProtection="1">
      <protection locked="0"/>
    </xf>
    <xf numFmtId="0" fontId="75" fillId="2" borderId="0" xfId="1" applyFont="1" applyFill="1" applyAlignment="1">
      <alignment horizontal="center" vertical="center"/>
    </xf>
    <xf numFmtId="0" fontId="84" fillId="0" borderId="58" xfId="0" applyFont="1" applyBorder="1" applyAlignment="1">
      <alignment horizontal="center" vertical="center" wrapText="1"/>
    </xf>
    <xf numFmtId="0" fontId="84" fillId="0" borderId="40" xfId="0" applyFont="1" applyBorder="1" applyAlignment="1">
      <alignment horizontal="center" vertical="center" wrapText="1"/>
    </xf>
    <xf numFmtId="0" fontId="0" fillId="0" borderId="12" xfId="0" applyBorder="1" applyAlignment="1" applyProtection="1">
      <alignment horizontal="left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0" fontId="6" fillId="6" borderId="26" xfId="1" applyFont="1" applyFill="1" applyBorder="1" applyAlignment="1">
      <alignment horizontal="center" vertical="center"/>
    </xf>
    <xf numFmtId="0" fontId="6" fillId="0" borderId="13" xfId="0" applyFont="1" applyBorder="1" applyAlignment="1">
      <alignment horizontal="right" vertical="center" wrapText="1"/>
    </xf>
    <xf numFmtId="0" fontId="0" fillId="0" borderId="10" xfId="0" applyBorder="1" applyAlignment="1">
      <alignment horizontal="right" vertical="center" wrapText="1"/>
    </xf>
    <xf numFmtId="0" fontId="98" fillId="0" borderId="0" xfId="1" applyFont="1" applyAlignment="1">
      <alignment vertical="center"/>
    </xf>
    <xf numFmtId="0" fontId="99" fillId="0" borderId="0" xfId="1" applyFont="1"/>
    <xf numFmtId="0" fontId="100" fillId="0" borderId="0" xfId="1" applyFont="1" applyAlignment="1">
      <alignment horizontal="left" wrapText="1"/>
    </xf>
    <xf numFmtId="0" fontId="102" fillId="0" borderId="0" xfId="1" applyFont="1" applyAlignment="1">
      <alignment horizontal="right" vertical="center"/>
    </xf>
    <xf numFmtId="0" fontId="11" fillId="10" borderId="0" xfId="1" applyFont="1" applyFill="1" applyAlignment="1">
      <alignment horizontal="left" vertical="center"/>
    </xf>
    <xf numFmtId="0" fontId="11" fillId="10" borderId="0" xfId="1" applyFont="1" applyFill="1" applyAlignment="1">
      <alignment horizontal="center" vertical="center"/>
    </xf>
    <xf numFmtId="0" fontId="100" fillId="0" borderId="0" xfId="1" applyFont="1" applyAlignment="1">
      <alignment horizontal="left" vertical="top" wrapText="1"/>
    </xf>
    <xf numFmtId="0" fontId="11" fillId="10" borderId="0" xfId="0" applyFont="1" applyFill="1" applyAlignment="1">
      <alignment horizontal="left" vertical="center" wrapText="1"/>
    </xf>
    <xf numFmtId="0" fontId="11" fillId="10" borderId="0" xfId="1" applyFont="1" applyFill="1" applyAlignment="1">
      <alignment horizontal="left" vertical="top"/>
    </xf>
    <xf numFmtId="0" fontId="80" fillId="11" borderId="27" xfId="1" applyFont="1" applyFill="1" applyBorder="1" applyAlignment="1">
      <alignment horizontal="center" vertical="center" wrapText="1"/>
    </xf>
    <xf numFmtId="0" fontId="80" fillId="11" borderId="22" xfId="1" applyFont="1" applyFill="1" applyBorder="1" applyAlignment="1">
      <alignment horizontal="center" vertical="center" wrapText="1"/>
    </xf>
    <xf numFmtId="0" fontId="80" fillId="11" borderId="9" xfId="1" applyFont="1" applyFill="1" applyBorder="1" applyAlignment="1">
      <alignment horizontal="center" vertical="center" wrapText="1"/>
    </xf>
    <xf numFmtId="0" fontId="80" fillId="11" borderId="23" xfId="1" applyFont="1" applyFill="1" applyBorder="1" applyAlignment="1">
      <alignment horizontal="center" vertical="center" wrapText="1"/>
    </xf>
    <xf numFmtId="0" fontId="80" fillId="11" borderId="23" xfId="1" applyFont="1" applyFill="1" applyBorder="1" applyAlignment="1">
      <alignment horizontal="center" vertical="center"/>
    </xf>
    <xf numFmtId="0" fontId="80" fillId="11" borderId="57" xfId="1" applyFont="1" applyFill="1" applyBorder="1" applyAlignment="1">
      <alignment horizontal="center" vertical="center" wrapText="1"/>
    </xf>
    <xf numFmtId="0" fontId="80" fillId="11" borderId="17" xfId="1" applyFont="1" applyFill="1" applyBorder="1" applyAlignment="1">
      <alignment horizontal="center" vertical="center" wrapText="1"/>
    </xf>
    <xf numFmtId="0" fontId="80" fillId="11" borderId="24" xfId="1" applyFont="1" applyFill="1" applyBorder="1" applyAlignment="1">
      <alignment horizontal="center" vertical="center" wrapText="1"/>
    </xf>
    <xf numFmtId="0" fontId="80" fillId="11" borderId="18" xfId="1" applyFont="1" applyFill="1" applyBorder="1" applyAlignment="1">
      <alignment horizontal="center" vertical="center" wrapText="1"/>
    </xf>
    <xf numFmtId="0" fontId="80" fillId="11" borderId="57" xfId="1" applyFont="1" applyFill="1" applyBorder="1" applyAlignment="1">
      <alignment horizontal="center" vertical="center"/>
    </xf>
    <xf numFmtId="0" fontId="80" fillId="11" borderId="17" xfId="1" applyFont="1" applyFill="1" applyBorder="1" applyAlignment="1">
      <alignment horizontal="center" vertical="center"/>
    </xf>
    <xf numFmtId="0" fontId="80" fillId="11" borderId="18" xfId="1" applyFont="1" applyFill="1" applyBorder="1" applyAlignment="1">
      <alignment horizontal="center" vertical="center"/>
    </xf>
    <xf numFmtId="0" fontId="11" fillId="10" borderId="0" xfId="1" applyFont="1" applyFill="1" applyAlignment="1">
      <alignment horizontal="left"/>
    </xf>
    <xf numFmtId="164" fontId="29" fillId="10" borderId="10" xfId="1" applyNumberFormat="1" applyFont="1" applyFill="1" applyBorder="1" applyAlignment="1">
      <alignment horizontal="center" vertical="center" wrapText="1"/>
    </xf>
    <xf numFmtId="164" fontId="29" fillId="10" borderId="13" xfId="1" applyNumberFormat="1" applyFont="1" applyFill="1" applyBorder="1" applyAlignment="1">
      <alignment horizontal="center" vertical="center"/>
    </xf>
    <xf numFmtId="0" fontId="103" fillId="0" borderId="0" xfId="1" applyFont="1" applyAlignment="1">
      <alignment horizontal="left" vertical="center"/>
    </xf>
    <xf numFmtId="0" fontId="86" fillId="2" borderId="71" xfId="8" applyFont="1" applyFill="1" applyBorder="1" applyAlignment="1">
      <alignment horizontal="center" vertical="center" wrapText="1"/>
    </xf>
    <xf numFmtId="0" fontId="86" fillId="2" borderId="72" xfId="8" applyFont="1" applyFill="1" applyBorder="1" applyAlignment="1">
      <alignment horizontal="center" vertical="center" wrapText="1"/>
    </xf>
    <xf numFmtId="0" fontId="104" fillId="5" borderId="24" xfId="0" applyFont="1" applyFill="1" applyBorder="1" applyAlignment="1" applyProtection="1">
      <alignment horizontal="center" vertical="center" wrapText="1"/>
      <protection locked="0"/>
    </xf>
    <xf numFmtId="0" fontId="11" fillId="10" borderId="0" xfId="1" applyFont="1" applyFill="1" applyAlignment="1">
      <alignment horizontal="left" vertical="center" wrapText="1"/>
    </xf>
    <xf numFmtId="0" fontId="29" fillId="10" borderId="26" xfId="3" applyFont="1" applyFill="1" applyBorder="1" applyAlignment="1">
      <alignment horizontal="center" vertical="center" wrapText="1"/>
    </xf>
    <xf numFmtId="0" fontId="29" fillId="10" borderId="10" xfId="3" applyFont="1" applyFill="1" applyBorder="1" applyAlignment="1">
      <alignment horizontal="center" vertical="center" wrapText="1"/>
    </xf>
    <xf numFmtId="0" fontId="29" fillId="10" borderId="13" xfId="3" applyFont="1" applyFill="1" applyBorder="1" applyAlignment="1">
      <alignment horizontal="center" vertical="center" wrapText="1"/>
    </xf>
    <xf numFmtId="0" fontId="11" fillId="10" borderId="0" xfId="1" applyFont="1" applyFill="1" applyAlignment="1">
      <alignment horizontal="left" vertical="center"/>
    </xf>
    <xf numFmtId="0" fontId="19" fillId="10" borderId="4" xfId="0" applyFont="1" applyFill="1" applyBorder="1" applyAlignment="1">
      <alignment horizontal="center" vertical="center"/>
    </xf>
    <xf numFmtId="0" fontId="19" fillId="10" borderId="5" xfId="0" applyFont="1" applyFill="1" applyBorder="1" applyAlignment="1">
      <alignment horizontal="center" vertical="center"/>
    </xf>
    <xf numFmtId="0" fontId="19" fillId="10" borderId="6" xfId="0" applyFont="1" applyFill="1" applyBorder="1" applyAlignment="1">
      <alignment horizontal="center" vertical="center"/>
    </xf>
    <xf numFmtId="0" fontId="19" fillId="10" borderId="8" xfId="0" applyFont="1" applyFill="1" applyBorder="1" applyAlignment="1">
      <alignment horizontal="center"/>
    </xf>
    <xf numFmtId="0" fontId="19" fillId="10" borderId="35" xfId="0" applyFont="1" applyFill="1" applyBorder="1" applyAlignment="1">
      <alignment horizontal="center" vertical="center"/>
    </xf>
    <xf numFmtId="0" fontId="19" fillId="10" borderId="28" xfId="0" applyFont="1" applyFill="1" applyBorder="1" applyAlignment="1">
      <alignment horizontal="center" vertical="center"/>
    </xf>
    <xf numFmtId="0" fontId="19" fillId="10" borderId="35" xfId="0" applyFont="1" applyFill="1" applyBorder="1" applyAlignment="1">
      <alignment horizontal="center" vertical="center" wrapText="1"/>
    </xf>
    <xf numFmtId="0" fontId="19" fillId="10" borderId="28" xfId="0" applyFont="1" applyFill="1" applyBorder="1" applyAlignment="1">
      <alignment horizontal="center" vertical="center" wrapText="1"/>
    </xf>
    <xf numFmtId="0" fontId="19" fillId="10" borderId="42" xfId="0" applyFont="1" applyFill="1" applyBorder="1" applyAlignment="1">
      <alignment horizontal="center" vertical="center" wrapText="1"/>
    </xf>
    <xf numFmtId="0" fontId="51" fillId="10" borderId="35" xfId="0" applyFont="1" applyFill="1" applyBorder="1" applyAlignment="1">
      <alignment horizontal="center" vertical="center" wrapText="1"/>
    </xf>
    <xf numFmtId="0" fontId="51" fillId="10" borderId="36" xfId="0" applyFont="1" applyFill="1" applyBorder="1" applyAlignment="1">
      <alignment horizontal="center" vertical="center" wrapText="1"/>
    </xf>
    <xf numFmtId="0" fontId="51" fillId="10" borderId="28" xfId="0" applyFont="1" applyFill="1" applyBorder="1" applyAlignment="1">
      <alignment horizontal="center" vertical="center" wrapText="1"/>
    </xf>
    <xf numFmtId="0" fontId="19" fillId="10" borderId="32" xfId="0" applyFont="1" applyFill="1" applyBorder="1" applyAlignment="1">
      <alignment horizontal="center" vertical="center"/>
    </xf>
    <xf numFmtId="0" fontId="19" fillId="10" borderId="30" xfId="0" applyFont="1" applyFill="1" applyBorder="1" applyAlignment="1">
      <alignment horizontal="center" vertical="center"/>
    </xf>
    <xf numFmtId="0" fontId="19" fillId="10" borderId="32" xfId="0" applyFont="1" applyFill="1" applyBorder="1" applyAlignment="1">
      <alignment horizontal="center" vertical="center"/>
    </xf>
    <xf numFmtId="0" fontId="19" fillId="10" borderId="30" xfId="0" applyFont="1" applyFill="1" applyBorder="1" applyAlignment="1">
      <alignment horizontal="center" vertical="center"/>
    </xf>
    <xf numFmtId="0" fontId="19" fillId="10" borderId="34" xfId="0" applyFont="1" applyFill="1" applyBorder="1" applyAlignment="1">
      <alignment horizontal="center" vertical="center" wrapText="1"/>
    </xf>
    <xf numFmtId="0" fontId="51" fillId="10" borderId="32" xfId="0" applyFont="1" applyFill="1" applyBorder="1" applyAlignment="1">
      <alignment horizontal="center" vertical="center" wrapText="1"/>
    </xf>
    <xf numFmtId="0" fontId="51" fillId="10" borderId="33" xfId="0" applyFont="1" applyFill="1" applyBorder="1" applyAlignment="1">
      <alignment horizontal="center" vertical="center" wrapText="1"/>
    </xf>
    <xf numFmtId="0" fontId="51" fillId="10" borderId="30" xfId="0" applyFont="1" applyFill="1" applyBorder="1" applyAlignment="1">
      <alignment horizontal="center" vertical="center" wrapText="1"/>
    </xf>
    <xf numFmtId="0" fontId="19" fillId="10" borderId="8" xfId="0" applyFont="1" applyFill="1" applyBorder="1" applyAlignment="1">
      <alignment horizontal="center"/>
    </xf>
    <xf numFmtId="0" fontId="19" fillId="10" borderId="8" xfId="0" applyFont="1" applyFill="1" applyBorder="1" applyAlignment="1">
      <alignment horizontal="center" vertical="center"/>
    </xf>
    <xf numFmtId="0" fontId="16" fillId="10" borderId="26" xfId="1" applyFont="1" applyFill="1" applyBorder="1" applyAlignment="1">
      <alignment horizontal="center" vertical="center" wrapText="1"/>
    </xf>
    <xf numFmtId="0" fontId="16" fillId="10" borderId="26" xfId="1" applyFont="1" applyFill="1" applyBorder="1" applyAlignment="1">
      <alignment horizontal="center" vertical="center" wrapText="1"/>
    </xf>
    <xf numFmtId="0" fontId="16" fillId="10" borderId="26" xfId="1" applyFont="1" applyFill="1" applyBorder="1" applyAlignment="1">
      <alignment horizontal="center" vertical="center"/>
    </xf>
    <xf numFmtId="0" fontId="103" fillId="0" borderId="0" xfId="1" applyFont="1" applyAlignment="1">
      <alignment vertical="center"/>
    </xf>
    <xf numFmtId="0" fontId="22" fillId="2" borderId="71" xfId="8" applyFont="1" applyFill="1" applyBorder="1" applyAlignment="1">
      <alignment horizontal="center" vertical="center" wrapText="1"/>
    </xf>
    <xf numFmtId="0" fontId="22" fillId="2" borderId="72" xfId="8" applyFont="1" applyFill="1" applyBorder="1" applyAlignment="1">
      <alignment horizontal="center" vertical="center" wrapText="1"/>
    </xf>
    <xf numFmtId="0" fontId="100" fillId="0" borderId="0" xfId="8" applyFont="1"/>
    <xf numFmtId="0" fontId="54" fillId="10" borderId="0" xfId="1" applyFont="1" applyFill="1" applyAlignment="1">
      <alignment horizontal="left" vertical="center"/>
    </xf>
    <xf numFmtId="0" fontId="16" fillId="10" borderId="10" xfId="1" applyFont="1" applyFill="1" applyBorder="1" applyAlignment="1">
      <alignment horizontal="center" vertical="center" wrapText="1"/>
    </xf>
    <xf numFmtId="0" fontId="16" fillId="10" borderId="13" xfId="1" applyFont="1" applyFill="1" applyBorder="1" applyAlignment="1">
      <alignment horizontal="center" vertical="center" wrapText="1"/>
    </xf>
    <xf numFmtId="0" fontId="16" fillId="10" borderId="12" xfId="1" applyFont="1" applyFill="1" applyBorder="1" applyAlignment="1">
      <alignment horizontal="center" vertical="center" wrapText="1"/>
    </xf>
    <xf numFmtId="0" fontId="29" fillId="10" borderId="10" xfId="1" applyFont="1" applyFill="1" applyBorder="1" applyAlignment="1">
      <alignment horizontal="center" vertical="center" wrapText="1"/>
    </xf>
    <xf numFmtId="0" fontId="29" fillId="10" borderId="12" xfId="1" applyFont="1" applyFill="1" applyBorder="1" applyAlignment="1">
      <alignment horizontal="center" vertical="center" wrapText="1"/>
    </xf>
    <xf numFmtId="0" fontId="29" fillId="10" borderId="13" xfId="1" applyFont="1" applyFill="1" applyBorder="1" applyAlignment="1">
      <alignment horizontal="center" vertical="center" wrapText="1"/>
    </xf>
    <xf numFmtId="0" fontId="16" fillId="10" borderId="10" xfId="1" applyFont="1" applyFill="1" applyBorder="1" applyAlignment="1">
      <alignment horizontal="center" vertical="center" wrapText="1"/>
    </xf>
    <xf numFmtId="0" fontId="11" fillId="10" borderId="0" xfId="1" applyFont="1" applyFill="1" applyAlignment="1">
      <alignment horizontal="left"/>
    </xf>
    <xf numFmtId="0" fontId="11" fillId="10" borderId="0" xfId="1" applyFont="1" applyFill="1" applyAlignment="1">
      <alignment horizontal="left" vertical="top" wrapText="1"/>
    </xf>
    <xf numFmtId="0" fontId="11" fillId="10" borderId="0" xfId="0" applyFont="1" applyFill="1" applyAlignment="1">
      <alignment horizontal="left"/>
    </xf>
    <xf numFmtId="0" fontId="19" fillId="10" borderId="27" xfId="0" applyFont="1" applyFill="1" applyBorder="1" applyAlignment="1">
      <alignment horizontal="center"/>
    </xf>
    <xf numFmtId="0" fontId="19" fillId="10" borderId="15" xfId="0" applyFont="1" applyFill="1" applyBorder="1" applyAlignment="1">
      <alignment horizontal="center"/>
    </xf>
    <xf numFmtId="0" fontId="19" fillId="10" borderId="22" xfId="0" applyFont="1" applyFill="1" applyBorder="1" applyAlignment="1">
      <alignment horizontal="center"/>
    </xf>
    <xf numFmtId="0" fontId="54" fillId="10" borderId="0" xfId="0" applyFont="1" applyFill="1"/>
    <xf numFmtId="0" fontId="11" fillId="10" borderId="0" xfId="0" applyFont="1" applyFill="1"/>
    <xf numFmtId="0" fontId="19" fillId="10" borderId="20" xfId="0" applyFont="1" applyFill="1" applyBorder="1" applyAlignment="1">
      <alignment horizontal="center"/>
    </xf>
    <xf numFmtId="0" fontId="16" fillId="10" borderId="18" xfId="1" applyFont="1" applyFill="1" applyBorder="1" applyAlignment="1">
      <alignment horizontal="center" vertical="center" wrapText="1"/>
    </xf>
    <xf numFmtId="0" fontId="105" fillId="0" borderId="0" xfId="1" applyFont="1" applyAlignment="1">
      <alignment horizontal="left" vertical="center" wrapText="1"/>
    </xf>
    <xf numFmtId="0" fontId="88" fillId="0" borderId="24" xfId="0" applyFont="1" applyBorder="1" applyAlignment="1" applyProtection="1">
      <alignment horizontal="center"/>
      <protection locked="0"/>
    </xf>
  </cellXfs>
  <cellStyles count="16">
    <cellStyle name="Komma 2" xfId="9" xr:uid="{21B69239-33B4-4388-98D2-928A798CFACF}"/>
    <cellStyle name="Link 2" xfId="2" xr:uid="{B1DF5BBC-4187-4B1C-A2E3-2D3C36038070}"/>
    <cellStyle name="Link 3" xfId="6" xr:uid="{7C101D96-69BA-4F49-B316-6AE086062A62}"/>
    <cellStyle name="Link 3 2" xfId="15" xr:uid="{1DAF66C8-5829-4868-98F1-BADCB08A3793}"/>
    <cellStyle name="Prozent" xfId="10" builtinId="5"/>
    <cellStyle name="Prozent 2" xfId="4" xr:uid="{51FC377C-3A91-4F7B-ADF3-DE38C3158BBC}"/>
    <cellStyle name="Prozent 3" xfId="7" xr:uid="{70ADA4F0-CC28-44F9-8CBF-D548913BD858}"/>
    <cellStyle name="Standard" xfId="0" builtinId="0"/>
    <cellStyle name="Standard 12" xfId="14" xr:uid="{DEAF1ED2-90DF-4A0C-99A1-C84A869BD5B8}"/>
    <cellStyle name="Standard 2" xfId="1" xr:uid="{A003B3F6-DA68-4823-B20D-76B43ED62BDB}"/>
    <cellStyle name="Standard 2 3" xfId="12" xr:uid="{0B0A1819-CF44-454B-B71A-8CFBEB14B978}"/>
    <cellStyle name="Standard 3" xfId="8" xr:uid="{DA147420-EA72-45BA-B67D-D7631E555A3D}"/>
    <cellStyle name="Standard_OEF-Datenblatt-lalm-1999" xfId="3" xr:uid="{0CE289D4-89B5-4FCE-92B8-9515E9F4CFB8}"/>
    <cellStyle name="Währung 2" xfId="5" xr:uid="{B4185637-9759-4A2F-B3D1-0DD53CE3E907}"/>
    <cellStyle name="Währung 3" xfId="11" xr:uid="{1B46470E-FA4F-4242-A9D9-E79F5948A823}"/>
    <cellStyle name="Währung 4" xfId="13" xr:uid="{BBFB93F5-4DE7-4684-8587-94D7422C8878}"/>
  </cellStyles>
  <dxfs count="42">
    <dxf>
      <font>
        <strike/>
        <color auto="1"/>
      </font>
      <fill>
        <patternFill>
          <bgColor theme="2" tint="-9.9948118533890809E-2"/>
        </patternFill>
      </fill>
    </dxf>
    <dxf>
      <font>
        <strike/>
        <color auto="1"/>
      </font>
      <fill>
        <patternFill>
          <bgColor theme="2" tint="-9.9948118533890809E-2"/>
        </patternFill>
      </fill>
    </dxf>
    <dxf>
      <font>
        <strike/>
        <color auto="1"/>
      </font>
      <fill>
        <patternFill>
          <bgColor theme="2" tint="-9.9948118533890809E-2"/>
        </patternFill>
      </fill>
    </dxf>
    <dxf>
      <font>
        <strike/>
        <color auto="1"/>
      </font>
      <fill>
        <patternFill>
          <bgColor theme="2" tint="-9.9948118533890809E-2"/>
        </patternFill>
      </fill>
    </dxf>
    <dxf>
      <font>
        <strike/>
        <color theme="0" tint="-0.499984740745262"/>
      </font>
      <fill>
        <patternFill>
          <bgColor theme="0" tint="-0.14996795556505021"/>
        </patternFill>
      </fill>
    </dxf>
    <dxf>
      <font>
        <strike/>
        <color theme="0" tint="-0.499984740745262"/>
      </font>
      <fill>
        <patternFill>
          <bgColor theme="0" tint="-0.14996795556505021"/>
        </patternFill>
      </fill>
    </dxf>
    <dxf>
      <font>
        <strike/>
        <color theme="2" tint="-0.499984740745262"/>
      </font>
      <fill>
        <patternFill>
          <bgColor theme="2" tint="-9.9948118533890809E-2"/>
        </patternFill>
      </fill>
    </dxf>
    <dxf>
      <font>
        <strike/>
        <color auto="1"/>
      </font>
      <fill>
        <patternFill>
          <bgColor theme="2" tint="-9.9948118533890809E-2"/>
        </patternFill>
      </fill>
    </dxf>
    <dxf>
      <font>
        <strike/>
        <color auto="1"/>
      </font>
      <fill>
        <patternFill>
          <bgColor theme="2" tint="-9.9948118533890809E-2"/>
        </patternFill>
      </fill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rgb="FFCCFFCC"/>
        </patternFill>
      </fill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font>
        <strike val="0"/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  <border>
        <left style="hair">
          <color auto="1"/>
        </left>
        <right/>
        <top/>
        <bottom/>
      </border>
    </dxf>
    <dxf>
      <fill>
        <patternFill>
          <bgColor theme="0"/>
        </patternFill>
      </fill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fill>
        <patternFill patternType="solid">
          <bgColor rgb="FFCCFFCC"/>
        </patternFill>
      </fill>
      <border>
        <left/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fill>
        <patternFill patternType="solid">
          <bgColor rgb="FFCCFFCC"/>
        </patternFill>
      </fill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fill>
        <patternFill>
          <bgColor rgb="FFCCFFCC"/>
        </patternFill>
      </fill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border>
        <left/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font>
        <strike/>
        <color theme="1"/>
      </font>
      <fill>
        <patternFill>
          <bgColor theme="0" tint="-0.24994659260841701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fill>
        <patternFill>
          <bgColor rgb="FFCCFFCC"/>
        </patternFill>
      </fill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fill>
        <patternFill>
          <bgColor rgb="FFCCFFCC"/>
        </patternFill>
      </fill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fill>
        <patternFill>
          <bgColor rgb="FFCCFFCC"/>
        </patternFill>
      </fill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border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border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border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font>
        <strike/>
        <color theme="1"/>
      </font>
      <fill>
        <patternFill>
          <bgColor theme="2"/>
        </patternFill>
      </fill>
    </dxf>
    <dxf>
      <font>
        <strike/>
        <color theme="1"/>
      </font>
      <fill>
        <patternFill>
          <bgColor theme="2" tint="-9.9948118533890809E-2"/>
        </patternFill>
      </fill>
    </dxf>
    <dxf>
      <font>
        <strike/>
        <color theme="1"/>
      </font>
      <fill>
        <patternFill>
          <bgColor theme="2"/>
        </patternFill>
      </fill>
    </dxf>
    <dxf>
      <font>
        <strike/>
        <color theme="1"/>
      </font>
      <fill>
        <patternFill>
          <bgColor theme="2" tint="-9.9948118533890809E-2"/>
        </patternFill>
      </fill>
    </dxf>
    <dxf>
      <font>
        <strike/>
        <color theme="1"/>
      </font>
      <fill>
        <patternFill>
          <bgColor theme="2"/>
        </patternFill>
      </fill>
    </dxf>
    <dxf>
      <font>
        <strike/>
        <color theme="1"/>
      </font>
      <fill>
        <patternFill>
          <bgColor theme="2"/>
        </patternFill>
      </fill>
    </dxf>
    <dxf>
      <font>
        <color theme="0"/>
      </font>
      <fill>
        <patternFill>
          <bgColor theme="0"/>
        </patternFill>
      </fill>
      <border>
        <left/>
        <right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alignment horizontal="left" vertical="top" textRotation="0" wrapText="1" indent="0" justifyLastLine="0" shrinkToFit="0" readingOrder="0"/>
    </dxf>
  </dxfs>
  <tableStyles count="1" defaultTableStyle="TableStyleMedium2" defaultPivotStyle="PivotStyleLight16">
    <tableStyle name="Invisible" pivot="0" table="0" count="0" xr9:uid="{1C3D85CF-A17F-4DB3-8893-298FC1577D6C}"/>
  </tableStyles>
  <colors>
    <mruColors>
      <color rgb="FF008561"/>
      <color rgb="FFCCFFCC"/>
      <color rgb="FFFFFFFF"/>
      <color rgb="FF00946C"/>
      <color rgb="FF00AA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723900</xdr:colOff>
      <xdr:row>0</xdr:row>
      <xdr:rowOff>104775</xdr:rowOff>
    </xdr:from>
    <xdr:to>
      <xdr:col>9</xdr:col>
      <xdr:colOff>876748</xdr:colOff>
      <xdr:row>2</xdr:row>
      <xdr:rowOff>54012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0520" y="104775"/>
          <a:ext cx="1181548" cy="539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83820</xdr:colOff>
      <xdr:row>110</xdr:row>
      <xdr:rowOff>68580</xdr:rowOff>
    </xdr:from>
    <xdr:to>
      <xdr:col>1</xdr:col>
      <xdr:colOff>264795</xdr:colOff>
      <xdr:row>110</xdr:row>
      <xdr:rowOff>410398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5123140"/>
          <a:ext cx="180975" cy="3437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83820</xdr:colOff>
      <xdr:row>104</xdr:row>
      <xdr:rowOff>68580</xdr:rowOff>
    </xdr:from>
    <xdr:to>
      <xdr:col>1</xdr:col>
      <xdr:colOff>264795</xdr:colOff>
      <xdr:row>104</xdr:row>
      <xdr:rowOff>410397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3332440"/>
          <a:ext cx="180975" cy="343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158750</xdr:colOff>
      <xdr:row>0</xdr:row>
      <xdr:rowOff>148167</xdr:rowOff>
    </xdr:from>
    <xdr:to>
      <xdr:col>9</xdr:col>
      <xdr:colOff>1311723</xdr:colOff>
      <xdr:row>2</xdr:row>
      <xdr:rowOff>125979</xdr:rowOff>
    </xdr:to>
    <xdr:pic>
      <xdr:nvPicPr>
        <xdr:cNvPr id="5" name="Grafik 5">
          <a:extLst>
            <a:ext uri="{FF2B5EF4-FFF2-40B4-BE49-F238E27FC236}">
              <a16:creationId xmlns:a16="http://schemas.microsoft.com/office/drawing/2014/main" id="{4B8E9B7B-B32F-42E6-B7EF-BABB753381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48167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514350</xdr:colOff>
      <xdr:row>1</xdr:row>
      <xdr:rowOff>28575</xdr:rowOff>
    </xdr:from>
    <xdr:to>
      <xdr:col>9</xdr:col>
      <xdr:colOff>819598</xdr:colOff>
      <xdr:row>2</xdr:row>
      <xdr:rowOff>168312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CD4E6D25-EA05-4801-8C86-771BE3904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90500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244686</xdr:colOff>
      <xdr:row>105</xdr:row>
      <xdr:rowOff>280247</xdr:rowOff>
    </xdr:from>
    <xdr:to>
      <xdr:col>1</xdr:col>
      <xdr:colOff>425661</xdr:colOff>
      <xdr:row>105</xdr:row>
      <xdr:rowOff>623970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F1ACCDFA-D679-43CD-88EA-A4EFE216D7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219" y="22708447"/>
          <a:ext cx="180975" cy="3437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227753</xdr:colOff>
      <xdr:row>99</xdr:row>
      <xdr:rowOff>246380</xdr:rowOff>
    </xdr:from>
    <xdr:to>
      <xdr:col>1</xdr:col>
      <xdr:colOff>408728</xdr:colOff>
      <xdr:row>99</xdr:row>
      <xdr:rowOff>590102</xdr:rowOff>
    </xdr:to>
    <xdr:pic>
      <xdr:nvPicPr>
        <xdr:cNvPr id="6" name="Grafik 1">
          <a:extLst>
            <a:ext uri="{FF2B5EF4-FFF2-40B4-BE49-F238E27FC236}">
              <a16:creationId xmlns:a16="http://schemas.microsoft.com/office/drawing/2014/main" id="{614FE525-3812-4174-A645-C223E8DB21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286" y="20676447"/>
          <a:ext cx="180975" cy="343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971550</xdr:colOff>
      <xdr:row>1</xdr:row>
      <xdr:rowOff>0</xdr:rowOff>
    </xdr:from>
    <xdr:to>
      <xdr:col>9</xdr:col>
      <xdr:colOff>1029148</xdr:colOff>
      <xdr:row>2</xdr:row>
      <xdr:rowOff>139737</xdr:rowOff>
    </xdr:to>
    <xdr:pic>
      <xdr:nvPicPr>
        <xdr:cNvPr id="4" name="Grafik 5">
          <a:extLst>
            <a:ext uri="{FF2B5EF4-FFF2-40B4-BE49-F238E27FC236}">
              <a16:creationId xmlns:a16="http://schemas.microsoft.com/office/drawing/2014/main" id="{B4083EB1-3FE9-49BF-AAC3-FEEBADA2D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61925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304804</xdr:colOff>
      <xdr:row>269</xdr:row>
      <xdr:rowOff>279400</xdr:rowOff>
    </xdr:from>
    <xdr:to>
      <xdr:col>1</xdr:col>
      <xdr:colOff>485779</xdr:colOff>
      <xdr:row>269</xdr:row>
      <xdr:rowOff>616772</xdr:rowOff>
    </xdr:to>
    <xdr:pic>
      <xdr:nvPicPr>
        <xdr:cNvPr id="3" name="Grafik 1">
          <a:extLst>
            <a:ext uri="{FF2B5EF4-FFF2-40B4-BE49-F238E27FC236}">
              <a16:creationId xmlns:a16="http://schemas.microsoft.com/office/drawing/2014/main" id="{C118EFB1-5368-43C1-9CA1-56C954BAB9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4" y="27235150"/>
          <a:ext cx="180975" cy="343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304804</xdr:colOff>
      <xdr:row>275</xdr:row>
      <xdr:rowOff>287867</xdr:rowOff>
    </xdr:from>
    <xdr:to>
      <xdr:col>1</xdr:col>
      <xdr:colOff>485779</xdr:colOff>
      <xdr:row>276</xdr:row>
      <xdr:rowOff>7173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A02F0795-671C-4F97-B07F-50F819D55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4" y="29205767"/>
          <a:ext cx="180975" cy="347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762000</xdr:colOff>
      <xdr:row>0</xdr:row>
      <xdr:rowOff>114300</xdr:rowOff>
    </xdr:from>
    <xdr:to>
      <xdr:col>9</xdr:col>
      <xdr:colOff>1067248</xdr:colOff>
      <xdr:row>2</xdr:row>
      <xdr:rowOff>130212</xdr:rowOff>
    </xdr:to>
    <xdr:pic>
      <xdr:nvPicPr>
        <xdr:cNvPr id="5" name="Grafik 5">
          <a:extLst>
            <a:ext uri="{FF2B5EF4-FFF2-40B4-BE49-F238E27FC236}">
              <a16:creationId xmlns:a16="http://schemas.microsoft.com/office/drawing/2014/main" id="{EF694DBF-4C3D-406C-8D4A-BF683EFB8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9075" y="114300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100</xdr:row>
      <xdr:rowOff>296333</xdr:rowOff>
    </xdr:from>
    <xdr:to>
      <xdr:col>1</xdr:col>
      <xdr:colOff>330200</xdr:colOff>
      <xdr:row>101</xdr:row>
      <xdr:rowOff>8230</xdr:rowOff>
    </xdr:to>
    <xdr:pic>
      <xdr:nvPicPr>
        <xdr:cNvPr id="7" name="Grafik 1">
          <a:extLst>
            <a:ext uri="{FF2B5EF4-FFF2-40B4-BE49-F238E27FC236}">
              <a16:creationId xmlns:a16="http://schemas.microsoft.com/office/drawing/2014/main" id="{78B8F48D-C0E8-4ED2-9D33-FAA9A44A0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3" y="20133733"/>
          <a:ext cx="180975" cy="343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160867</xdr:colOff>
      <xdr:row>106</xdr:row>
      <xdr:rowOff>287867</xdr:rowOff>
    </xdr:from>
    <xdr:to>
      <xdr:col>1</xdr:col>
      <xdr:colOff>341842</xdr:colOff>
      <xdr:row>107</xdr:row>
      <xdr:rowOff>10347</xdr:rowOff>
    </xdr:to>
    <xdr:pic>
      <xdr:nvPicPr>
        <xdr:cNvPr id="8" name="Grafik 1">
          <a:extLst>
            <a:ext uri="{FF2B5EF4-FFF2-40B4-BE49-F238E27FC236}">
              <a16:creationId xmlns:a16="http://schemas.microsoft.com/office/drawing/2014/main" id="{1678BAC8-C998-40E8-A2F2-A9BBACB645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22114934"/>
          <a:ext cx="180975" cy="343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1219200</xdr:colOff>
      <xdr:row>0</xdr:row>
      <xdr:rowOff>123825</xdr:rowOff>
    </xdr:from>
    <xdr:to>
      <xdr:col>8</xdr:col>
      <xdr:colOff>1035498</xdr:colOff>
      <xdr:row>2</xdr:row>
      <xdr:rowOff>104812</xdr:rowOff>
    </xdr:to>
    <xdr:pic>
      <xdr:nvPicPr>
        <xdr:cNvPr id="3" name="Grafik 5">
          <a:extLst>
            <a:ext uri="{FF2B5EF4-FFF2-40B4-BE49-F238E27FC236}">
              <a16:creationId xmlns:a16="http://schemas.microsoft.com/office/drawing/2014/main" id="{3136BA00-4406-4B94-A286-E3D767C05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123825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temp\pan-tmp-pantest\2024-08-27_BU_ENEFF_V0.8%20-%20(Pr.Nr._%20C410624)%20(391725143).xlsm" TargetMode="External"/><Relationship Id="rId1" Type="http://schemas.openxmlformats.org/officeDocument/2006/relationships/externalLinkPath" Target="file:///C:\temp\pan-tmp-pantest\2024-08-27_BU_ENEFF_V0.8%20-%20(Pr.Nr._%20C410624)%20(391725143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Übersicht"/>
      <sheetName val="Förderung"/>
      <sheetName val="Allgemein"/>
      <sheetName val="A-Thermische Gebäudesanierung"/>
      <sheetName val="B-Klimafreundlich Heizen"/>
      <sheetName val="C1-Energiesparmaßnahme"/>
      <sheetName val="C2-Beleuchtungsoptimierung"/>
      <sheetName val="D-Kühlung"/>
      <sheetName val="Nachantrag"/>
      <sheetName val="2. TC Prüfung"/>
      <sheetName val="Energiepreise"/>
      <sheetName val="CO2-JNG"/>
      <sheetName val="Stoffströme Zusammenfassung"/>
      <sheetName val="GWP-Liste"/>
      <sheetName val="Projektbeschreibung"/>
      <sheetName val="A - Thermische Gebäudesanierung"/>
      <sheetName val="B - Klimafreundlich Heizen"/>
      <sheetName val="C1 - Energiesparmaßnahmen"/>
      <sheetName val="C2 - Beleuchtungsoptimierung"/>
      <sheetName val="D - Kühlung"/>
      <sheetName val="GWP-Liste (2)"/>
    </sheetNames>
    <sheetDataSet>
      <sheetData sheetId="0" refreshError="1"/>
      <sheetData sheetId="1" refreshError="1"/>
      <sheetData sheetId="2">
        <row r="21">
          <cell r="F21">
            <v>45470</v>
          </cell>
        </row>
        <row r="26">
          <cell r="Y26" t="str">
            <v>ENEFF_SPORT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4">
          <cell r="A4" t="str">
            <v>Erdgas</v>
          </cell>
          <cell r="B4">
            <v>13.89</v>
          </cell>
          <cell r="C4" t="str">
            <v>kWh/kg</v>
          </cell>
          <cell r="D4">
            <v>0.72</v>
          </cell>
          <cell r="E4">
            <v>0.82</v>
          </cell>
          <cell r="F4">
            <v>0.77</v>
          </cell>
          <cell r="G4">
            <v>0.247</v>
          </cell>
          <cell r="H4">
            <v>1.2999999999999999E-5</v>
          </cell>
          <cell r="I4">
            <v>2.3499999999999999E-4</v>
          </cell>
          <cell r="J4">
            <v>1.7000000000000001E-4</v>
          </cell>
          <cell r="K4">
            <v>8.9999999999999985E-6</v>
          </cell>
        </row>
        <row r="5">
          <cell r="A5" t="str">
            <v>Fernwärme (biogene Brennstoffe)</v>
          </cell>
          <cell r="B5">
            <v>1</v>
          </cell>
          <cell r="C5" t="str">
            <v>kWh/kWh</v>
          </cell>
          <cell r="D5">
            <v>1</v>
          </cell>
          <cell r="E5">
            <v>1</v>
          </cell>
          <cell r="F5">
            <v>1</v>
          </cell>
          <cell r="G5">
            <v>5.8999999999999997E-2</v>
          </cell>
          <cell r="H5">
            <v>3.6999999999999998E-5</v>
          </cell>
          <cell r="I5">
            <v>8.8800000000000001E-4</v>
          </cell>
          <cell r="J5">
            <v>1.4000000000000001E-4</v>
          </cell>
          <cell r="K5">
            <v>1.9700000000000002E-4</v>
          </cell>
          <cell r="L5" t="str">
            <v>ja</v>
          </cell>
        </row>
        <row r="6">
          <cell r="A6" t="str">
            <v>Fernwärme (fossile Brennstoffe)</v>
          </cell>
          <cell r="B6">
            <v>1</v>
          </cell>
          <cell r="C6" t="str">
            <v>kWh/kWh</v>
          </cell>
          <cell r="D6">
            <v>1</v>
          </cell>
          <cell r="E6">
            <v>1</v>
          </cell>
          <cell r="F6">
            <v>1</v>
          </cell>
          <cell r="G6">
            <v>0.31</v>
          </cell>
          <cell r="H6">
            <v>1.5699999999999999E-4</v>
          </cell>
          <cell r="I6">
            <v>5.8699999999999996E-4</v>
          </cell>
          <cell r="J6">
            <v>3.48E-4</v>
          </cell>
          <cell r="K6">
            <v>2.4000000000000001E-5</v>
          </cell>
        </row>
        <row r="7">
          <cell r="A7" t="str">
            <v>Flüssiggas</v>
          </cell>
          <cell r="B7">
            <v>12.8</v>
          </cell>
          <cell r="C7" t="str">
            <v>kWh/kg</v>
          </cell>
          <cell r="D7">
            <v>0.72</v>
          </cell>
          <cell r="E7">
            <v>0.82</v>
          </cell>
          <cell r="F7">
            <v>0.77</v>
          </cell>
          <cell r="G7">
            <v>0.312</v>
          </cell>
          <cell r="H7">
            <v>2.1699999999999999E-4</v>
          </cell>
          <cell r="I7">
            <v>3.4699999999999998E-4</v>
          </cell>
          <cell r="J7">
            <v>2.0000000000000001E-4</v>
          </cell>
          <cell r="K7">
            <v>1.7999999999999997E-5</v>
          </cell>
        </row>
        <row r="8">
          <cell r="A8" t="str">
            <v>Holz</v>
          </cell>
          <cell r="B8">
            <v>5</v>
          </cell>
          <cell r="C8" t="str">
            <v>kWh/kg</v>
          </cell>
          <cell r="D8">
            <v>0.66</v>
          </cell>
          <cell r="E8">
            <v>0.78</v>
          </cell>
          <cell r="F8">
            <v>0.72</v>
          </cell>
          <cell r="G8">
            <v>1.7000000000000001E-2</v>
          </cell>
          <cell r="H8">
            <v>3.6999999999999998E-5</v>
          </cell>
          <cell r="I8">
            <v>8.8800000000000001E-4</v>
          </cell>
          <cell r="J8">
            <v>1.4000000000000001E-4</v>
          </cell>
          <cell r="K8">
            <v>1.9700000000000002E-4</v>
          </cell>
          <cell r="L8" t="str">
            <v>ja</v>
          </cell>
        </row>
        <row r="9">
          <cell r="A9" t="str">
            <v>Kohle</v>
          </cell>
          <cell r="B9">
            <v>7.8</v>
          </cell>
          <cell r="C9" t="str">
            <v>kWh/kg</v>
          </cell>
          <cell r="D9">
            <v>0.66</v>
          </cell>
          <cell r="E9">
            <v>0.7</v>
          </cell>
          <cell r="F9">
            <v>0.67999999999999994</v>
          </cell>
          <cell r="G9">
            <v>0.375</v>
          </cell>
          <cell r="H9">
            <v>2.4500000000000004E-3</v>
          </cell>
          <cell r="I9">
            <v>1.08E-3</v>
          </cell>
          <cell r="J9">
            <v>1.6149999999999998E-2</v>
          </cell>
          <cell r="K9">
            <v>8.3999999999999993E-4</v>
          </cell>
        </row>
        <row r="10">
          <cell r="A10" t="str">
            <v>Heizöl</v>
          </cell>
          <cell r="B10">
            <v>11.89</v>
          </cell>
          <cell r="C10" t="str">
            <v>kWh/kg</v>
          </cell>
          <cell r="D10">
            <v>0.71</v>
          </cell>
          <cell r="E10">
            <v>0.8</v>
          </cell>
          <cell r="F10">
            <v>0.755</v>
          </cell>
          <cell r="G10">
            <v>0.31</v>
          </cell>
          <cell r="H10">
            <v>3.3E-4</v>
          </cell>
          <cell r="I10">
            <v>2.99E-4</v>
          </cell>
          <cell r="J10">
            <v>1.2799999999999999E-4</v>
          </cell>
          <cell r="K10">
            <v>1.9000000000000001E-5</v>
          </cell>
        </row>
        <row r="11">
          <cell r="A11" t="str">
            <v>Pellets</v>
          </cell>
          <cell r="B11">
            <v>5</v>
          </cell>
          <cell r="C11" t="str">
            <v>kWh/kg</v>
          </cell>
          <cell r="D11">
            <v>0.66</v>
          </cell>
          <cell r="E11">
            <v>0.78</v>
          </cell>
          <cell r="F11">
            <v>0.72</v>
          </cell>
          <cell r="G11">
            <v>1.7000000000000001E-2</v>
          </cell>
          <cell r="H11">
            <v>7.3999999999999996E-5</v>
          </cell>
          <cell r="I11">
            <v>6.8999999999999997E-4</v>
          </cell>
          <cell r="J11">
            <v>9.9000000000000008E-5</v>
          </cell>
          <cell r="K11">
            <v>9.2E-5</v>
          </cell>
          <cell r="L11" t="str">
            <v>ja</v>
          </cell>
        </row>
        <row r="12">
          <cell r="A12" t="str">
            <v>Strom</v>
          </cell>
          <cell r="B12">
            <v>1</v>
          </cell>
          <cell r="C12" t="str">
            <v>kWh/kWh</v>
          </cell>
          <cell r="D12">
            <v>1</v>
          </cell>
          <cell r="E12">
            <v>1</v>
          </cell>
          <cell r="F12">
            <v>1</v>
          </cell>
          <cell r="G12">
            <v>0.22700000000000001</v>
          </cell>
          <cell r="H12">
            <v>2.0699999999999999E-4</v>
          </cell>
          <cell r="I12">
            <v>5.7199999999999992E-4</v>
          </cell>
          <cell r="J12">
            <v>3.3E-4</v>
          </cell>
          <cell r="K12">
            <v>4.0000000000000003E-5</v>
          </cell>
        </row>
        <row r="13">
          <cell r="A13" t="str">
            <v>Ökostrom (Umweltzeichen)</v>
          </cell>
          <cell r="B13">
            <v>1</v>
          </cell>
          <cell r="C13" t="str">
            <v>kWh/kWh</v>
          </cell>
          <cell r="D13">
            <v>1</v>
          </cell>
          <cell r="E13">
            <v>1</v>
          </cell>
          <cell r="F13">
            <v>1</v>
          </cell>
          <cell r="G13">
            <v>1.4E-2</v>
          </cell>
          <cell r="H13">
            <v>2.0699999999999999E-4</v>
          </cell>
          <cell r="I13">
            <v>5.7199999999999992E-4</v>
          </cell>
          <cell r="J13">
            <v>3.3E-4</v>
          </cell>
          <cell r="K13">
            <v>4.0000000000000003E-5</v>
          </cell>
          <cell r="L13" t="str">
            <v>ja</v>
          </cell>
        </row>
        <row r="14">
          <cell r="A14" t="str">
            <v>Strom für WP (Standard)</v>
          </cell>
          <cell r="B14">
            <v>1</v>
          </cell>
          <cell r="C14" t="str">
            <v>kWh/kWh</v>
          </cell>
          <cell r="D14">
            <v>3</v>
          </cell>
          <cell r="E14">
            <v>3.5</v>
          </cell>
          <cell r="F14">
            <v>3.25</v>
          </cell>
          <cell r="G14">
            <v>0.22700000000000001</v>
          </cell>
          <cell r="H14">
            <v>2.0699999999999999E-4</v>
          </cell>
          <cell r="I14">
            <v>5.7200000000000003E-4</v>
          </cell>
          <cell r="J14">
            <v>3.3E-4</v>
          </cell>
          <cell r="K14">
            <v>4.0000000000000003E-5</v>
          </cell>
        </row>
        <row r="15">
          <cell r="A15" t="str">
            <v>Strom für WP (Ökostrom UZ)</v>
          </cell>
          <cell r="B15">
            <v>1</v>
          </cell>
          <cell r="C15" t="str">
            <v>kWh/kWh</v>
          </cell>
          <cell r="D15">
            <v>3</v>
          </cell>
          <cell r="E15">
            <v>3.5</v>
          </cell>
          <cell r="F15">
            <v>3.25</v>
          </cell>
          <cell r="G15">
            <v>1.4E-2</v>
          </cell>
          <cell r="H15">
            <v>2.0699999999999999E-4</v>
          </cell>
          <cell r="I15">
            <v>5.7200000000000003E-4</v>
          </cell>
          <cell r="J15">
            <v>3.3E-4</v>
          </cell>
          <cell r="K15">
            <v>4.0000000000000003E-5</v>
          </cell>
          <cell r="L15" t="str">
            <v>ja</v>
          </cell>
        </row>
        <row r="16">
          <cell r="A16" t="str">
            <v>Brennholz Buche</v>
          </cell>
          <cell r="B16">
            <v>5.4</v>
          </cell>
          <cell r="C16" t="str">
            <v>kWh/kg</v>
          </cell>
          <cell r="D16">
            <v>0.66</v>
          </cell>
          <cell r="E16">
            <v>0.78</v>
          </cell>
          <cell r="F16">
            <v>0.72</v>
          </cell>
          <cell r="G16">
            <v>1.7000000000000001E-2</v>
          </cell>
          <cell r="H16">
            <v>4.2000000000000004E-5</v>
          </cell>
          <cell r="I16">
            <v>5.3499999999999999E-4</v>
          </cell>
          <cell r="J16">
            <v>1.6100000000000001E-4</v>
          </cell>
          <cell r="K16">
            <v>9.5000000000000005E-5</v>
          </cell>
          <cell r="L16" t="str">
            <v>ja</v>
          </cell>
        </row>
        <row r="17">
          <cell r="A17" t="str">
            <v>Hackgut Fichte</v>
          </cell>
          <cell r="B17">
            <v>4.9000000000000004</v>
          </cell>
          <cell r="C17" t="str">
            <v>kWh/kg</v>
          </cell>
          <cell r="D17">
            <v>0.66</v>
          </cell>
          <cell r="E17">
            <v>0.78</v>
          </cell>
          <cell r="F17">
            <v>0.72</v>
          </cell>
          <cell r="G17">
            <v>1.7000000000000001E-2</v>
          </cell>
          <cell r="H17">
            <v>3.6999999999999998E-5</v>
          </cell>
          <cell r="I17">
            <v>8.8800000000000001E-4</v>
          </cell>
          <cell r="J17">
            <v>1.4000000000000001E-4</v>
          </cell>
          <cell r="K17">
            <v>1.9700000000000002E-4</v>
          </cell>
          <cell r="L17" t="str">
            <v>ja</v>
          </cell>
        </row>
        <row r="18">
          <cell r="A18" t="str">
            <v>Diesel (inkl. Beimischung * )</v>
          </cell>
          <cell r="B18">
            <v>11.68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0.32100000000000001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</row>
        <row r="19">
          <cell r="A19" t="str">
            <v>Benzin (inkl. Beimischung * )</v>
          </cell>
          <cell r="B19">
            <v>11.38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0.34200000000000003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  <row r="20">
          <cell r="A20" t="str">
            <v>Biodiesel</v>
          </cell>
          <cell r="B20">
            <v>10.28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0.17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 t="str">
            <v>ja</v>
          </cell>
        </row>
        <row r="21">
          <cell r="A21" t="str">
            <v>Bioethanol</v>
          </cell>
          <cell r="B21">
            <v>7.61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0.20899999999999999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 t="str">
            <v>ja</v>
          </cell>
        </row>
        <row r="22">
          <cell r="A22" t="str">
            <v>Biogas</v>
          </cell>
          <cell r="B22">
            <v>13.89</v>
          </cell>
          <cell r="C22" t="str">
            <v>kWh/kg</v>
          </cell>
          <cell r="D22">
            <v>0.72</v>
          </cell>
          <cell r="E22">
            <v>0.82</v>
          </cell>
          <cell r="F22">
            <v>0.77</v>
          </cell>
          <cell r="G22">
            <v>0.1</v>
          </cell>
          <cell r="L22" t="str">
            <v>ja</v>
          </cell>
        </row>
        <row r="23">
          <cell r="A23" t="str">
            <v>Fernw hocheffizient</v>
          </cell>
          <cell r="B23">
            <v>1</v>
          </cell>
          <cell r="C23" t="str">
            <v>kWh/kWh</v>
          </cell>
          <cell r="D23">
            <v>1</v>
          </cell>
          <cell r="E23">
            <v>1</v>
          </cell>
          <cell r="F23">
            <v>1</v>
          </cell>
          <cell r="G23">
            <v>7.4999999999999997E-2</v>
          </cell>
          <cell r="L23" t="str">
            <v>ja</v>
          </cell>
        </row>
        <row r="24">
          <cell r="A24" t="str">
            <v>Fernw klimafreundlich</v>
          </cell>
          <cell r="B24">
            <v>1</v>
          </cell>
          <cell r="C24" t="str">
            <v>kWh/kWh</v>
          </cell>
          <cell r="D24">
            <v>1</v>
          </cell>
          <cell r="E24">
            <v>1</v>
          </cell>
          <cell r="F24">
            <v>1</v>
          </cell>
          <cell r="G24">
            <v>0.155</v>
          </cell>
          <cell r="L24" t="str">
            <v>ja</v>
          </cell>
        </row>
        <row r="25">
          <cell r="A25" t="str">
            <v>Abwärme</v>
          </cell>
          <cell r="B25">
            <v>1</v>
          </cell>
          <cell r="C25" t="str">
            <v>kWh/kWh</v>
          </cell>
          <cell r="D25">
            <v>1</v>
          </cell>
          <cell r="E25">
            <v>1</v>
          </cell>
          <cell r="F25">
            <v>1</v>
          </cell>
          <cell r="G25">
            <v>2.1999999999999999E-2</v>
          </cell>
          <cell r="L25" t="str">
            <v>ja</v>
          </cell>
        </row>
        <row r="26">
          <cell r="A26" t="str">
            <v>Ö Energiemix für Haushalte</v>
          </cell>
          <cell r="B26">
            <v>1</v>
          </cell>
          <cell r="C26" t="str">
            <v>kWh/kWh</v>
          </cell>
          <cell r="D26">
            <v>1</v>
          </cell>
          <cell r="E26">
            <v>1</v>
          </cell>
          <cell r="F26">
            <v>1</v>
          </cell>
          <cell r="G26" t="str">
            <v>n.a.</v>
          </cell>
        </row>
        <row r="27">
          <cell r="A27" t="str">
            <v>Sonstige 1</v>
          </cell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</row>
        <row r="28">
          <cell r="A28" t="str">
            <v>Sonstige 2</v>
          </cell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6C3F99F-C393-476A-9EAD-ECF575CFC5D4}" name="Tabelle1" displayName="Tabelle1" ref="O37:P43" totalsRowShown="0">
  <autoFilter ref="O37:P43" xr:uid="{16C3F99F-C393-476A-9EAD-ECF575CFC5D4}"/>
  <tableColumns count="2">
    <tableColumn id="1" xr3:uid="{33C7DDC8-62DC-4C90-A8E7-3ADA3F295F91}" name="Kategorie" dataDxfId="41" dataCellStyle="Standard 2"/>
    <tableColumn id="2" xr3:uid="{97A69EC3-1C97-4D3E-B0CA-101138FE4FE6}" name="Uwert" dataDxfId="40" dataCellStyle="Standard 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5294C-B8E0-46C3-9D19-72123501A40F}">
  <sheetPr codeName="Tabelle1"/>
  <dimension ref="A1:AB41"/>
  <sheetViews>
    <sheetView showGridLines="0" tabSelected="1" zoomScaleNormal="100" zoomScaleSheetLayoutView="115" workbookViewId="0">
      <selection activeCell="D6" sqref="D6:J6"/>
    </sheetView>
  </sheetViews>
  <sheetFormatPr baseColWidth="10" defaultColWidth="0.28515625" defaultRowHeight="15"/>
  <cols>
    <col min="1" max="1" width="2.140625" customWidth="1"/>
    <col min="2" max="2" width="4.5703125" customWidth="1"/>
    <col min="3" max="3" width="24" customWidth="1"/>
    <col min="4" max="9" width="15" customWidth="1"/>
    <col min="10" max="10" width="13.5703125" customWidth="1"/>
    <col min="11" max="11" width="2.28515625" customWidth="1"/>
    <col min="12" max="12" width="1.140625" customWidth="1"/>
    <col min="13" max="16" width="10.85546875" customWidth="1"/>
    <col min="17" max="17" width="37.85546875" bestFit="1" customWidth="1"/>
    <col min="18" max="33" width="10.85546875" customWidth="1"/>
    <col min="34" max="201" width="2.85546875" customWidth="1"/>
  </cols>
  <sheetData>
    <row r="1" spans="1:28">
      <c r="A1" s="186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</row>
    <row r="2" spans="1:28" ht="32.25" customHeight="1">
      <c r="B2" s="193"/>
      <c r="C2" s="193"/>
      <c r="D2" s="193"/>
      <c r="E2" s="193"/>
      <c r="F2" s="193"/>
      <c r="G2" s="193"/>
      <c r="H2" s="193"/>
      <c r="I2" s="1"/>
      <c r="J2" s="1"/>
      <c r="K2" s="1"/>
    </row>
    <row r="3" spans="1:28">
      <c r="B3" s="714"/>
      <c r="C3" s="714"/>
      <c r="D3" s="714"/>
      <c r="E3" s="714"/>
      <c r="F3" s="714"/>
      <c r="G3" s="714"/>
      <c r="H3" s="714"/>
      <c r="I3" s="715"/>
      <c r="J3" s="715"/>
      <c r="K3" s="1"/>
    </row>
    <row r="4" spans="1:28" ht="102" customHeight="1">
      <c r="A4" s="187"/>
      <c r="B4" s="716" t="s">
        <v>476</v>
      </c>
      <c r="C4" s="716"/>
      <c r="D4" s="716"/>
      <c r="E4" s="716"/>
      <c r="F4" s="716"/>
      <c r="G4" s="716"/>
      <c r="H4" s="716"/>
      <c r="I4" s="716"/>
      <c r="J4" s="716"/>
      <c r="K4" s="1"/>
      <c r="L4" s="187"/>
    </row>
    <row r="5" spans="1:28" s="8" customFormat="1" ht="12.75">
      <c r="A5" s="458"/>
      <c r="B5" s="459"/>
      <c r="C5" s="459"/>
      <c r="D5" s="459"/>
      <c r="E5" s="459"/>
      <c r="F5" s="459"/>
      <c r="G5" s="459"/>
      <c r="H5" s="459"/>
      <c r="I5" s="459"/>
      <c r="J5" s="459"/>
      <c r="K5" s="459"/>
      <c r="L5" s="188"/>
    </row>
    <row r="6" spans="1:28" s="256" customFormat="1" ht="18.75">
      <c r="A6" s="50"/>
      <c r="B6" s="717" t="s">
        <v>375</v>
      </c>
      <c r="C6" s="717"/>
      <c r="D6" s="455"/>
      <c r="E6" s="456"/>
      <c r="F6" s="456"/>
      <c r="G6" s="456"/>
      <c r="H6" s="456"/>
      <c r="I6" s="456"/>
      <c r="J6" s="457"/>
      <c r="K6" s="189"/>
      <c r="L6" s="190"/>
    </row>
    <row r="7" spans="1:28" s="256" customFormat="1" ht="18.75">
      <c r="A7" s="50"/>
      <c r="B7" s="717" t="s">
        <v>21</v>
      </c>
      <c r="C7" s="717"/>
      <c r="D7" s="433" t="s">
        <v>3</v>
      </c>
      <c r="E7" s="434"/>
      <c r="F7" s="434"/>
      <c r="G7" s="434"/>
      <c r="H7" s="434"/>
      <c r="I7" s="434"/>
      <c r="J7" s="435"/>
      <c r="K7" s="189"/>
      <c r="L7" s="190"/>
      <c r="P7" s="410"/>
      <c r="Q7" s="410"/>
      <c r="R7" s="410"/>
      <c r="S7" s="410"/>
      <c r="T7" s="410"/>
      <c r="U7" s="410"/>
    </row>
    <row r="8" spans="1:28" s="256" customFormat="1" ht="18.75">
      <c r="A8" s="50"/>
      <c r="B8" s="717" t="s">
        <v>0</v>
      </c>
      <c r="C8" s="717"/>
      <c r="D8" s="455"/>
      <c r="E8" s="456"/>
      <c r="F8" s="456"/>
      <c r="G8" s="456"/>
      <c r="H8" s="456"/>
      <c r="I8" s="456"/>
      <c r="J8" s="457"/>
      <c r="K8" s="189"/>
      <c r="L8" s="190"/>
      <c r="P8" s="410"/>
      <c r="Q8" s="410"/>
      <c r="R8" s="410"/>
      <c r="S8" s="410"/>
      <c r="T8" s="410"/>
      <c r="U8" s="410"/>
    </row>
    <row r="9" spans="1:28" s="256" customFormat="1" ht="18.75">
      <c r="A9" s="176"/>
      <c r="B9" s="717" t="s">
        <v>1</v>
      </c>
      <c r="C9" s="717"/>
      <c r="D9" s="455"/>
      <c r="E9" s="456"/>
      <c r="F9" s="456"/>
      <c r="G9" s="456"/>
      <c r="H9" s="456"/>
      <c r="I9" s="456"/>
      <c r="J9" s="457"/>
      <c r="K9" s="189"/>
      <c r="L9" s="190"/>
      <c r="M9" s="410"/>
      <c r="N9" s="410"/>
      <c r="O9" s="410"/>
      <c r="P9" s="410"/>
      <c r="Q9" s="410"/>
      <c r="R9" s="410"/>
      <c r="S9" s="410"/>
      <c r="T9" s="410"/>
      <c r="U9" s="410"/>
    </row>
    <row r="10" spans="1:28" s="8" customFormat="1" ht="12.75">
      <c r="A10" s="177"/>
      <c r="B10" s="51"/>
      <c r="C10" s="52"/>
      <c r="D10" s="52"/>
      <c r="E10" s="52"/>
      <c r="F10" s="52"/>
      <c r="G10" s="52"/>
      <c r="H10" s="1"/>
      <c r="I10" s="1"/>
      <c r="J10" s="1"/>
      <c r="K10" s="1"/>
      <c r="L10" s="177"/>
      <c r="M10" s="411"/>
      <c r="N10" s="411"/>
      <c r="O10" s="411"/>
      <c r="P10" s="411"/>
      <c r="Q10" s="386"/>
      <c r="R10" s="386"/>
      <c r="S10" s="386"/>
      <c r="T10" s="386"/>
      <c r="U10" s="386"/>
      <c r="V10" s="386"/>
      <c r="W10" s="386"/>
      <c r="X10" s="386"/>
      <c r="Y10" s="386"/>
    </row>
    <row r="11" spans="1:28" s="174" customFormat="1" ht="18.75">
      <c r="B11" s="718" t="str">
        <f>IF(D7="bitte auswählen","Projektbeschreibung","Projektbeschreibung für " &amp;D7)</f>
        <v>Projektbeschreibung</v>
      </c>
      <c r="C11" s="719"/>
      <c r="D11" s="719"/>
      <c r="E11" s="719"/>
      <c r="F11" s="719"/>
      <c r="G11" s="719"/>
      <c r="H11" s="719"/>
      <c r="I11" s="719"/>
      <c r="J11" s="719"/>
      <c r="M11" s="179"/>
      <c r="N11" s="179"/>
      <c r="O11" s="179"/>
      <c r="P11" s="179"/>
      <c r="Q11" s="422"/>
      <c r="R11" s="422"/>
      <c r="S11" s="422"/>
      <c r="T11" s="422"/>
      <c r="U11" s="422"/>
      <c r="V11" s="422"/>
      <c r="W11" s="422"/>
      <c r="X11" s="422"/>
      <c r="Y11" s="422"/>
    </row>
    <row r="12" spans="1:28" s="174" customFormat="1" ht="18.75">
      <c r="A12" s="179"/>
      <c r="B12" s="180" t="s">
        <v>334</v>
      </c>
      <c r="C12" s="179"/>
      <c r="D12" s="179"/>
      <c r="E12" s="179"/>
      <c r="F12" s="179"/>
      <c r="G12" s="179"/>
      <c r="H12" s="179"/>
      <c r="I12" s="179"/>
      <c r="J12" s="179"/>
      <c r="K12" s="179"/>
      <c r="M12" s="179"/>
      <c r="N12" s="179"/>
      <c r="O12" s="179"/>
      <c r="P12" s="179"/>
      <c r="Q12" s="422"/>
      <c r="R12" s="422"/>
      <c r="S12" s="422"/>
      <c r="T12" s="422"/>
      <c r="U12" s="422"/>
      <c r="V12" s="422"/>
      <c r="W12" s="422"/>
      <c r="X12" s="422"/>
      <c r="Y12" s="422"/>
    </row>
    <row r="13" spans="1:28" s="257" customFormat="1" ht="3.75" customHeight="1">
      <c r="A13" s="173"/>
      <c r="B13" s="54"/>
      <c r="C13" s="54"/>
      <c r="D13" s="54"/>
      <c r="E13" s="54"/>
      <c r="F13" s="54"/>
      <c r="G13" s="54"/>
      <c r="H13" s="54"/>
      <c r="I13" s="54"/>
      <c r="J13" s="54"/>
      <c r="K13" s="55"/>
      <c r="L13" s="53"/>
      <c r="M13" s="412"/>
      <c r="N13" s="412"/>
      <c r="O13" s="412"/>
      <c r="P13" s="412"/>
      <c r="Q13" s="423"/>
      <c r="R13" s="423"/>
      <c r="S13" s="423"/>
      <c r="T13" s="423"/>
      <c r="U13" s="423"/>
      <c r="V13" s="423"/>
      <c r="W13" s="423"/>
      <c r="X13" s="423"/>
      <c r="Y13" s="423"/>
    </row>
    <row r="14" spans="1:28" s="105" customFormat="1" ht="15.75">
      <c r="A14" s="461"/>
      <c r="B14" s="438"/>
      <c r="C14" s="439"/>
      <c r="D14" s="439"/>
      <c r="E14" s="439"/>
      <c r="F14" s="439"/>
      <c r="G14" s="439"/>
      <c r="H14" s="439"/>
      <c r="I14" s="439"/>
      <c r="J14" s="440"/>
      <c r="K14" s="460"/>
      <c r="L14" s="191"/>
      <c r="M14" s="413"/>
      <c r="N14" s="413"/>
      <c r="O14" s="413"/>
      <c r="P14" s="413"/>
      <c r="Q14" s="385"/>
      <c r="R14" s="385">
        <v>2</v>
      </c>
      <c r="S14" s="385">
        <v>3</v>
      </c>
      <c r="T14" s="385">
        <v>4</v>
      </c>
      <c r="U14" s="385"/>
      <c r="V14" s="385"/>
      <c r="W14" s="385"/>
      <c r="X14" s="385"/>
      <c r="Y14" s="385"/>
      <c r="Z14" s="385"/>
      <c r="AA14" s="385"/>
      <c r="AB14" s="385"/>
    </row>
    <row r="15" spans="1:28" s="105" customFormat="1" ht="15.75">
      <c r="A15" s="462"/>
      <c r="B15" s="441"/>
      <c r="C15" s="442"/>
      <c r="D15" s="442"/>
      <c r="E15" s="442"/>
      <c r="F15" s="442"/>
      <c r="G15" s="442"/>
      <c r="H15" s="442"/>
      <c r="I15" s="442"/>
      <c r="J15" s="443"/>
      <c r="K15" s="460"/>
      <c r="L15" s="191"/>
      <c r="M15" s="413"/>
      <c r="N15" s="413"/>
      <c r="O15" s="413"/>
      <c r="P15" s="413"/>
      <c r="Q15" s="385" t="s">
        <v>413</v>
      </c>
      <c r="R15" s="385" t="s">
        <v>366</v>
      </c>
      <c r="S15" s="424" t="s">
        <v>376</v>
      </c>
      <c r="T15" s="424" t="s">
        <v>376</v>
      </c>
      <c r="U15" s="385"/>
      <c r="V15" s="385"/>
      <c r="W15" s="385"/>
      <c r="X15" s="385"/>
      <c r="Y15" s="385"/>
      <c r="Z15" s="385"/>
      <c r="AA15" s="385"/>
      <c r="AB15" s="385"/>
    </row>
    <row r="16" spans="1:28" s="105" customFormat="1" ht="15.75">
      <c r="A16" s="462"/>
      <c r="B16" s="441"/>
      <c r="C16" s="442"/>
      <c r="D16" s="442"/>
      <c r="E16" s="442"/>
      <c r="F16" s="442"/>
      <c r="G16" s="442"/>
      <c r="H16" s="442"/>
      <c r="I16" s="442"/>
      <c r="J16" s="443"/>
      <c r="K16" s="460"/>
      <c r="L16" s="191"/>
      <c r="M16" s="413"/>
      <c r="N16" s="413"/>
      <c r="O16" s="413"/>
      <c r="P16" s="413"/>
      <c r="Q16" s="385" t="s">
        <v>111</v>
      </c>
      <c r="R16" s="385" t="s">
        <v>367</v>
      </c>
      <c r="S16" s="385" t="s">
        <v>365</v>
      </c>
      <c r="T16" s="424" t="s">
        <v>376</v>
      </c>
      <c r="U16" s="385"/>
      <c r="V16" s="385"/>
      <c r="W16" s="385"/>
      <c r="X16" s="385"/>
      <c r="Y16" s="385"/>
      <c r="Z16" s="385"/>
      <c r="AA16" s="385"/>
      <c r="AB16" s="385"/>
    </row>
    <row r="17" spans="1:28" s="105" customFormat="1" ht="15.75">
      <c r="A17" s="462"/>
      <c r="B17" s="441"/>
      <c r="C17" s="442"/>
      <c r="D17" s="442"/>
      <c r="E17" s="442"/>
      <c r="F17" s="442"/>
      <c r="G17" s="442"/>
      <c r="H17" s="442"/>
      <c r="I17" s="442"/>
      <c r="J17" s="443"/>
      <c r="K17" s="460"/>
      <c r="L17" s="191"/>
      <c r="M17" s="413"/>
      <c r="N17" s="413"/>
      <c r="O17" s="413"/>
      <c r="P17" s="413"/>
      <c r="Q17" s="385" t="s">
        <v>24</v>
      </c>
      <c r="R17" s="385" t="s">
        <v>368</v>
      </c>
      <c r="S17" s="385" t="s">
        <v>369</v>
      </c>
      <c r="T17" s="385" t="s">
        <v>370</v>
      </c>
      <c r="U17" s="385"/>
      <c r="V17" s="385"/>
      <c r="W17" s="385"/>
      <c r="X17" s="385"/>
      <c r="Y17" s="385"/>
      <c r="Z17" s="385"/>
      <c r="AA17" s="385"/>
      <c r="AB17" s="385"/>
    </row>
    <row r="18" spans="1:28" s="105" customFormat="1" ht="15.75">
      <c r="A18" s="462"/>
      <c r="B18" s="441"/>
      <c r="C18" s="442"/>
      <c r="D18" s="442"/>
      <c r="E18" s="442"/>
      <c r="F18" s="442"/>
      <c r="G18" s="442"/>
      <c r="H18" s="442"/>
      <c r="I18" s="442"/>
      <c r="J18" s="443"/>
      <c r="K18" s="460"/>
      <c r="L18" s="191"/>
      <c r="M18" s="413"/>
      <c r="N18" s="413"/>
      <c r="O18" s="413"/>
      <c r="P18" s="413"/>
      <c r="Q18" s="385" t="s">
        <v>3</v>
      </c>
      <c r="R18" s="424" t="s">
        <v>376</v>
      </c>
      <c r="S18" s="424" t="s">
        <v>376</v>
      </c>
      <c r="T18" s="424" t="s">
        <v>376</v>
      </c>
      <c r="U18" s="385"/>
      <c r="V18" s="385"/>
      <c r="W18" s="385"/>
      <c r="X18" s="385"/>
      <c r="Y18" s="385"/>
      <c r="Z18" s="385"/>
      <c r="AA18" s="385"/>
      <c r="AB18" s="385"/>
    </row>
    <row r="19" spans="1:28" s="105" customFormat="1" ht="15.75">
      <c r="A19" s="462"/>
      <c r="B19" s="444"/>
      <c r="C19" s="445"/>
      <c r="D19" s="445"/>
      <c r="E19" s="445"/>
      <c r="F19" s="445"/>
      <c r="G19" s="445"/>
      <c r="H19" s="445"/>
      <c r="I19" s="445"/>
      <c r="J19" s="446"/>
      <c r="K19" s="460"/>
      <c r="L19" s="191"/>
      <c r="M19" s="413"/>
      <c r="N19" s="413"/>
      <c r="O19" s="413"/>
      <c r="P19" s="413"/>
      <c r="Q19" s="385"/>
      <c r="R19" s="385"/>
      <c r="S19" s="385"/>
      <c r="T19" s="385"/>
      <c r="U19" s="385"/>
      <c r="V19" s="385"/>
      <c r="W19" s="385"/>
      <c r="X19" s="385"/>
      <c r="Y19" s="385"/>
      <c r="Z19" s="385"/>
      <c r="AA19" s="385"/>
      <c r="AB19" s="385"/>
    </row>
    <row r="20" spans="1:28" s="8" customFormat="1" ht="12.75">
      <c r="A20" s="175"/>
      <c r="B20" s="447"/>
      <c r="C20" s="447"/>
      <c r="D20" s="109"/>
      <c r="E20" s="109"/>
      <c r="F20" s="109"/>
      <c r="G20" s="109"/>
      <c r="H20" s="109"/>
      <c r="I20" s="109"/>
      <c r="J20" s="109"/>
      <c r="K20" s="1"/>
      <c r="L20" s="175"/>
      <c r="M20" s="411"/>
      <c r="N20" s="411"/>
      <c r="O20" s="411"/>
      <c r="P20" s="411"/>
      <c r="Q20" s="386"/>
      <c r="R20" s="386"/>
      <c r="S20" s="386"/>
      <c r="T20" s="386"/>
      <c r="U20" s="386"/>
      <c r="V20" s="386"/>
      <c r="W20" s="386"/>
      <c r="X20" s="386"/>
      <c r="Y20" s="386"/>
      <c r="Z20" s="386"/>
      <c r="AA20" s="386"/>
      <c r="AB20" s="386"/>
    </row>
    <row r="21" spans="1:28" s="174" customFormat="1" ht="18.75">
      <c r="B21" s="718" t="s">
        <v>110</v>
      </c>
      <c r="C21" s="719"/>
      <c r="D21" s="719"/>
      <c r="E21" s="719"/>
      <c r="F21" s="719"/>
      <c r="G21" s="719"/>
      <c r="H21" s="719"/>
      <c r="I21" s="719"/>
      <c r="J21" s="719"/>
      <c r="M21" s="179"/>
      <c r="N21" s="179"/>
      <c r="O21" s="179"/>
      <c r="P21" s="179"/>
      <c r="Q21" s="422"/>
      <c r="R21" s="422"/>
      <c r="S21" s="422"/>
      <c r="T21" s="422"/>
      <c r="U21" s="422"/>
      <c r="V21" s="422"/>
      <c r="W21" s="422"/>
      <c r="X21" s="422"/>
      <c r="Y21" s="422"/>
    </row>
    <row r="22" spans="1:28" s="257" customFormat="1" ht="3" customHeight="1">
      <c r="A22" s="53"/>
      <c r="B22" s="54"/>
      <c r="C22" s="54"/>
      <c r="D22" s="54"/>
      <c r="E22" s="54"/>
      <c r="F22" s="54"/>
      <c r="G22" s="54"/>
      <c r="H22" s="54"/>
      <c r="I22" s="54"/>
      <c r="J22" s="54"/>
      <c r="K22" s="55"/>
      <c r="L22" s="53"/>
      <c r="M22" s="412"/>
      <c r="N22" s="412"/>
      <c r="O22" s="412"/>
      <c r="P22" s="412"/>
      <c r="Q22" s="423"/>
      <c r="R22" s="423"/>
      <c r="S22" s="423"/>
      <c r="T22" s="423"/>
      <c r="U22" s="423"/>
      <c r="V22" s="423"/>
      <c r="W22" s="423"/>
      <c r="X22" s="423"/>
      <c r="Y22" s="423"/>
    </row>
    <row r="23" spans="1:28" s="105" customFormat="1" ht="15.75">
      <c r="A23" s="56"/>
      <c r="B23" s="181"/>
      <c r="C23" s="99"/>
      <c r="D23" s="99"/>
      <c r="E23" s="99"/>
      <c r="F23" s="170"/>
      <c r="G23" s="170"/>
      <c r="H23" s="99"/>
      <c r="I23" s="99"/>
      <c r="J23" s="99"/>
      <c r="K23" s="192"/>
      <c r="L23" s="14"/>
      <c r="M23" s="413"/>
      <c r="N23" s="413"/>
      <c r="O23" s="413"/>
      <c r="P23" s="413"/>
      <c r="Q23" s="385"/>
      <c r="R23" s="385"/>
      <c r="S23" s="385"/>
      <c r="T23" s="385"/>
      <c r="U23" s="385"/>
      <c r="V23" s="385"/>
      <c r="W23" s="385"/>
      <c r="X23" s="385"/>
      <c r="Y23" s="385"/>
    </row>
    <row r="24" spans="1:28" s="105" customFormat="1" ht="55.15" customHeight="1">
      <c r="A24" s="56"/>
      <c r="B24" s="99"/>
      <c r="C24" s="448" t="str">
        <f>VLOOKUP($D$7,$Q$15:$T$18,2,0)</f>
        <v/>
      </c>
      <c r="D24" s="448"/>
      <c r="E24" s="449"/>
      <c r="F24" s="450" t="s">
        <v>3</v>
      </c>
      <c r="G24" s="451"/>
      <c r="H24" s="452" t="str">
        <f>IF(F24="Nein","Bitte beachten Sie, dass die Mindestvoraussetzungen nicht erfüllt sind!","")</f>
        <v/>
      </c>
      <c r="I24" s="452"/>
      <c r="J24" s="452"/>
      <c r="K24" s="192"/>
      <c r="L24" s="14"/>
      <c r="M24" s="413"/>
      <c r="N24" s="413"/>
      <c r="O24" s="413"/>
      <c r="P24" s="413"/>
      <c r="Q24" s="385"/>
      <c r="R24" s="385"/>
      <c r="S24" s="385"/>
      <c r="T24" s="385"/>
      <c r="U24" s="385"/>
      <c r="V24" s="385"/>
      <c r="W24" s="385"/>
      <c r="X24" s="385"/>
      <c r="Y24" s="385"/>
    </row>
    <row r="25" spans="1:28" s="8" customFormat="1" ht="55.15" customHeight="1">
      <c r="A25" s="57"/>
      <c r="B25" s="58"/>
      <c r="C25" s="448" t="str">
        <f>VLOOKUP($D$7,$Q$15:$T$18,3,0)</f>
        <v/>
      </c>
      <c r="D25" s="448"/>
      <c r="E25" s="448"/>
      <c r="F25" s="450" t="s">
        <v>3</v>
      </c>
      <c r="G25" s="451"/>
      <c r="H25" s="452" t="str">
        <f>IF(F25="Nein","Bitte beachten Sie, dass die Mindestvoraussetzungen nicht erfüllt sind!","")</f>
        <v/>
      </c>
      <c r="I25" s="452"/>
      <c r="J25" s="452"/>
      <c r="K25" s="178"/>
      <c r="L25" s="175"/>
      <c r="M25" s="411"/>
      <c r="N25" s="411"/>
      <c r="O25" s="411"/>
      <c r="P25" s="411"/>
      <c r="Q25" s="411"/>
      <c r="R25" s="411"/>
      <c r="S25" s="411"/>
      <c r="T25" s="411"/>
      <c r="U25" s="411"/>
    </row>
    <row r="26" spans="1:28" s="8" customFormat="1" ht="55.15" customHeight="1">
      <c r="A26" s="57"/>
      <c r="B26" s="58"/>
      <c r="C26" s="448" t="str">
        <f>VLOOKUP($D$7,$Q$15:$T$18,4,0)</f>
        <v/>
      </c>
      <c r="D26" s="448"/>
      <c r="E26" s="448"/>
      <c r="F26" s="450" t="s">
        <v>3</v>
      </c>
      <c r="G26" s="451"/>
      <c r="H26" s="452" t="str">
        <f t="shared" ref="H26" si="0">IF(F26="Nein","Bitte beachten Sie, dass die Mindestvoraussetzungen nicht erfüllt sind!","")</f>
        <v/>
      </c>
      <c r="I26" s="452"/>
      <c r="J26" s="452"/>
      <c r="K26" s="178"/>
      <c r="L26" s="175"/>
      <c r="M26" s="411"/>
      <c r="N26" s="411"/>
      <c r="O26" s="411"/>
      <c r="P26" s="411"/>
      <c r="Q26" s="411"/>
      <c r="R26" s="411"/>
      <c r="S26" s="411"/>
      <c r="T26" s="411"/>
      <c r="U26" s="411"/>
    </row>
    <row r="27" spans="1:28" s="8" customFormat="1" ht="12.75">
      <c r="A27" s="175"/>
      <c r="B27" s="58"/>
      <c r="C27" s="59"/>
      <c r="D27" s="59"/>
      <c r="E27" s="59"/>
      <c r="F27" s="59"/>
      <c r="G27" s="59"/>
      <c r="H27" s="59"/>
      <c r="I27" s="59"/>
      <c r="J27" s="59"/>
      <c r="K27" s="178"/>
      <c r="L27" s="175"/>
      <c r="M27" s="411"/>
      <c r="N27" s="411"/>
      <c r="O27" s="411"/>
      <c r="P27" s="411"/>
      <c r="Q27" s="411"/>
      <c r="R27" s="411"/>
      <c r="S27" s="411"/>
      <c r="T27" s="411"/>
      <c r="U27" s="411"/>
    </row>
    <row r="28" spans="1:28" s="174" customFormat="1" ht="18.75">
      <c r="B28" s="718" t="s">
        <v>377</v>
      </c>
      <c r="C28" s="719"/>
      <c r="D28" s="719"/>
      <c r="E28" s="719"/>
      <c r="F28" s="719"/>
      <c r="G28" s="719"/>
      <c r="H28" s="719"/>
      <c r="I28" s="719"/>
      <c r="J28" s="719"/>
      <c r="M28" s="179"/>
      <c r="N28" s="179"/>
      <c r="O28" s="179"/>
      <c r="P28" s="179"/>
      <c r="Q28" s="179"/>
      <c r="R28" s="179"/>
      <c r="S28" s="179"/>
      <c r="T28" s="179"/>
      <c r="U28" s="179"/>
    </row>
    <row r="29" spans="1:28" s="8" customFormat="1" ht="12.75">
      <c r="A29" s="61"/>
      <c r="B29" s="62"/>
      <c r="C29" s="62"/>
      <c r="D29" s="62"/>
      <c r="E29" s="62"/>
      <c r="F29" s="62"/>
      <c r="G29" s="62"/>
      <c r="H29" s="62"/>
      <c r="I29" s="62"/>
      <c r="J29" s="62"/>
      <c r="K29" s="62"/>
      <c r="L29" s="175"/>
      <c r="M29" s="411"/>
      <c r="N29" s="411"/>
      <c r="O29" s="411"/>
      <c r="P29" s="411"/>
      <c r="Q29" s="411"/>
      <c r="R29" s="411"/>
      <c r="S29" s="411"/>
      <c r="T29" s="411"/>
      <c r="U29" s="411"/>
    </row>
    <row r="30" spans="1:28" s="8" customFormat="1" ht="12.75">
      <c r="A30" s="61"/>
      <c r="B30" s="182" t="s">
        <v>378</v>
      </c>
      <c r="C30" s="62"/>
      <c r="D30" s="62"/>
      <c r="E30" s="62"/>
      <c r="F30" s="62"/>
      <c r="G30" s="62"/>
      <c r="H30" s="62"/>
      <c r="I30" s="62"/>
      <c r="J30" s="62"/>
      <c r="K30" s="62"/>
      <c r="L30" s="175"/>
      <c r="M30" s="411"/>
      <c r="N30" s="411"/>
      <c r="O30" s="411"/>
      <c r="P30" s="411"/>
      <c r="Q30" s="411"/>
      <c r="R30" s="411"/>
      <c r="S30" s="411"/>
      <c r="T30" s="411"/>
      <c r="U30" s="411"/>
    </row>
    <row r="31" spans="1:28" s="8" customFormat="1" ht="12.75">
      <c r="A31" s="61"/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175"/>
      <c r="M31" s="411"/>
      <c r="N31" s="411"/>
      <c r="O31" s="411"/>
      <c r="P31" s="411"/>
      <c r="Q31" s="411"/>
      <c r="R31" s="411"/>
      <c r="S31" s="411"/>
      <c r="T31" s="411"/>
      <c r="U31" s="411"/>
    </row>
    <row r="32" spans="1:28" s="105" customFormat="1" ht="15.75">
      <c r="A32" s="361"/>
      <c r="B32" s="436" t="s">
        <v>7</v>
      </c>
      <c r="C32" s="436"/>
      <c r="D32" s="436"/>
      <c r="E32" s="436"/>
      <c r="F32" s="437"/>
      <c r="G32" s="437"/>
      <c r="H32" s="437"/>
      <c r="I32" s="437"/>
      <c r="J32" s="437"/>
      <c r="K32" s="14"/>
      <c r="L32" s="191"/>
      <c r="M32" s="413"/>
      <c r="N32" s="413"/>
      <c r="O32" s="413"/>
      <c r="P32" s="413"/>
      <c r="Q32" s="413"/>
      <c r="R32" s="413"/>
      <c r="S32" s="413"/>
      <c r="T32" s="413"/>
      <c r="U32" s="413"/>
    </row>
    <row r="33" spans="1:21" s="105" customFormat="1" ht="15.75">
      <c r="A33" s="362"/>
      <c r="B33" s="436" t="s">
        <v>25</v>
      </c>
      <c r="C33" s="436"/>
      <c r="D33" s="436"/>
      <c r="E33" s="436"/>
      <c r="F33" s="437"/>
      <c r="G33" s="437"/>
      <c r="H33" s="437"/>
      <c r="I33" s="437"/>
      <c r="J33" s="437"/>
      <c r="K33" s="14"/>
      <c r="L33" s="191"/>
      <c r="M33" s="413"/>
      <c r="N33" s="413"/>
      <c r="O33" s="413"/>
      <c r="P33" s="413"/>
      <c r="Q33" s="413"/>
      <c r="R33" s="413"/>
      <c r="S33" s="413"/>
      <c r="T33" s="413"/>
      <c r="U33" s="413"/>
    </row>
    <row r="34" spans="1:21" s="105" customFormat="1" ht="15.75">
      <c r="A34" s="362"/>
      <c r="B34" s="463" t="s">
        <v>8</v>
      </c>
      <c r="C34" s="463"/>
      <c r="D34" s="463"/>
      <c r="E34" s="183" t="s">
        <v>9</v>
      </c>
      <c r="F34" s="431"/>
      <c r="G34" s="431"/>
      <c r="H34" s="431"/>
      <c r="I34" s="431"/>
      <c r="J34" s="431"/>
      <c r="K34" s="14"/>
      <c r="L34" s="191"/>
      <c r="M34" s="413"/>
      <c r="N34" s="413"/>
      <c r="O34" s="413"/>
      <c r="P34" s="413"/>
      <c r="Q34" s="413"/>
      <c r="R34" s="413"/>
      <c r="S34" s="413"/>
      <c r="T34" s="413"/>
      <c r="U34" s="413"/>
    </row>
    <row r="35" spans="1:21" s="105" customFormat="1" ht="15.75">
      <c r="A35" s="363"/>
      <c r="B35" s="463"/>
      <c r="C35" s="463"/>
      <c r="D35" s="463"/>
      <c r="E35" s="183" t="s">
        <v>10</v>
      </c>
      <c r="F35" s="432"/>
      <c r="G35" s="432"/>
      <c r="H35" s="432"/>
      <c r="I35" s="432"/>
      <c r="J35" s="432"/>
      <c r="K35" s="14"/>
      <c r="L35" s="191"/>
      <c r="M35" s="413"/>
      <c r="N35" s="413"/>
      <c r="O35" s="413"/>
      <c r="P35" s="413"/>
      <c r="Q35" s="413"/>
      <c r="R35" s="413"/>
      <c r="S35" s="413"/>
      <c r="T35" s="413"/>
      <c r="U35" s="413"/>
    </row>
    <row r="36" spans="1:21">
      <c r="A36" s="258"/>
      <c r="B36" s="453"/>
      <c r="C36" s="454"/>
      <c r="D36" s="454"/>
      <c r="E36" s="454"/>
      <c r="F36" s="454"/>
      <c r="G36" s="454"/>
      <c r="H36" s="454"/>
      <c r="I36" s="454"/>
      <c r="J36" s="454"/>
      <c r="K36" s="1"/>
      <c r="L36" s="1"/>
      <c r="M36" s="418"/>
      <c r="N36" s="418"/>
      <c r="O36" s="418"/>
      <c r="P36" s="418"/>
      <c r="Q36" s="418"/>
      <c r="R36" s="418"/>
      <c r="S36" s="418"/>
      <c r="T36" s="418"/>
      <c r="U36" s="418"/>
    </row>
    <row r="37" spans="1:21">
      <c r="A37" s="258"/>
      <c r="B37" s="259"/>
      <c r="C37" s="259"/>
      <c r="D37" s="259"/>
      <c r="E37" s="259"/>
      <c r="F37" s="259"/>
      <c r="G37" s="259"/>
      <c r="H37" s="259"/>
      <c r="I37" s="259"/>
      <c r="J37" s="185"/>
      <c r="K37" s="1"/>
      <c r="L37" s="1"/>
      <c r="M37" s="418"/>
      <c r="N37" s="418"/>
      <c r="O37" s="418"/>
      <c r="P37" s="418"/>
      <c r="Q37" s="418"/>
      <c r="R37" s="418"/>
      <c r="S37" s="418"/>
      <c r="T37" s="418"/>
      <c r="U37" s="418"/>
    </row>
    <row r="38" spans="1:21">
      <c r="A38" s="260"/>
      <c r="B38" s="142"/>
      <c r="C38" s="261"/>
      <c r="D38" s="261"/>
      <c r="E38" s="142"/>
      <c r="F38" s="142"/>
      <c r="G38" s="142"/>
      <c r="H38" s="142"/>
      <c r="I38" s="142"/>
      <c r="J38" s="262"/>
      <c r="K38" s="1"/>
      <c r="L38" s="1"/>
      <c r="M38" s="418"/>
      <c r="N38" s="418"/>
      <c r="O38" s="418"/>
      <c r="P38" s="418"/>
      <c r="Q38" s="418"/>
      <c r="R38" s="418"/>
      <c r="S38" s="418"/>
      <c r="T38" s="418"/>
      <c r="U38" s="418"/>
    </row>
    <row r="39" spans="1:21">
      <c r="A39" s="263"/>
      <c r="B39" s="177"/>
      <c r="C39" s="177"/>
      <c r="D39" s="177"/>
      <c r="E39" s="177"/>
      <c r="F39" s="177"/>
      <c r="G39" s="177"/>
      <c r="H39" s="177"/>
      <c r="I39" s="177"/>
      <c r="J39" s="1"/>
      <c r="K39" s="1"/>
      <c r="L39" s="1"/>
      <c r="M39" s="418"/>
      <c r="N39" s="418"/>
      <c r="O39" s="418"/>
      <c r="P39" s="418"/>
      <c r="Q39" s="418"/>
      <c r="R39" s="418"/>
      <c r="S39" s="418"/>
      <c r="T39" s="418"/>
      <c r="U39" s="418"/>
    </row>
    <row r="40" spans="1:21">
      <c r="A40" s="263"/>
      <c r="B40" s="177"/>
      <c r="C40" s="177"/>
      <c r="D40" s="177"/>
      <c r="E40" s="177"/>
      <c r="F40" s="177"/>
      <c r="G40" s="177"/>
      <c r="H40" s="177"/>
      <c r="I40" s="177"/>
      <c r="J40" s="1"/>
      <c r="K40" s="1"/>
      <c r="L40" s="1"/>
      <c r="M40" s="418"/>
      <c r="N40" s="418"/>
      <c r="O40" s="418"/>
      <c r="P40" s="418"/>
      <c r="Q40" s="418"/>
      <c r="R40" s="418"/>
      <c r="S40" s="418"/>
      <c r="T40" s="418"/>
      <c r="U40" s="418"/>
    </row>
    <row r="41" spans="1:21">
      <c r="M41" s="418"/>
      <c r="N41" s="418"/>
      <c r="O41" s="418"/>
      <c r="P41" s="418"/>
      <c r="Q41" s="418"/>
      <c r="R41" s="418"/>
      <c r="S41" s="418"/>
      <c r="T41" s="418"/>
      <c r="U41" s="418"/>
    </row>
  </sheetData>
  <sheetProtection algorithmName="SHA-512" hashValue="gZU81ivP33nDZVlmL2gM8UlkI+9ZFmYgfLiUJN+RZR3AdqVnXPWfmw3nA/qLc38CMtQz2XY3OWFkXG/QfKqgAQ==" saltValue="BkErccmDkyrSttG6RqYXJQ==" spinCount="100000" sheet="1" selectLockedCells="1"/>
  <mergeCells count="31">
    <mergeCell ref="B36:J36"/>
    <mergeCell ref="F26:G26"/>
    <mergeCell ref="B4:J4"/>
    <mergeCell ref="B6:C6"/>
    <mergeCell ref="B9:C9"/>
    <mergeCell ref="B8:C8"/>
    <mergeCell ref="D6:J6"/>
    <mergeCell ref="D8:J8"/>
    <mergeCell ref="D9:J9"/>
    <mergeCell ref="B7:C7"/>
    <mergeCell ref="A5:K5"/>
    <mergeCell ref="K14:K19"/>
    <mergeCell ref="A14:A19"/>
    <mergeCell ref="H25:J25"/>
    <mergeCell ref="H26:J26"/>
    <mergeCell ref="B34:D35"/>
    <mergeCell ref="F34:J34"/>
    <mergeCell ref="F35:J35"/>
    <mergeCell ref="D7:J7"/>
    <mergeCell ref="B32:E32"/>
    <mergeCell ref="F32:J32"/>
    <mergeCell ref="B33:E33"/>
    <mergeCell ref="F33:J33"/>
    <mergeCell ref="B14:J19"/>
    <mergeCell ref="B20:C20"/>
    <mergeCell ref="C24:E24"/>
    <mergeCell ref="F24:G24"/>
    <mergeCell ref="H24:J24"/>
    <mergeCell ref="C25:E25"/>
    <mergeCell ref="F25:G25"/>
    <mergeCell ref="C26:E26"/>
  </mergeCells>
  <conditionalFormatting sqref="C24:G26">
    <cfRule type="expression" dxfId="39" priority="2">
      <formula>$D$7=$Q$18</formula>
    </cfRule>
  </conditionalFormatting>
  <conditionalFormatting sqref="C25:G26">
    <cfRule type="expression" dxfId="38" priority="4">
      <formula>$D$7=$Q$15</formula>
    </cfRule>
  </conditionalFormatting>
  <conditionalFormatting sqref="C26:G26">
    <cfRule type="expression" dxfId="37" priority="1">
      <formula>$D$7=$Q$16</formula>
    </cfRule>
  </conditionalFormatting>
  <dataValidations count="2">
    <dataValidation showInputMessage="1" showErrorMessage="1" sqref="I37:I40" xr:uid="{17513D78-F3D6-43C1-999A-BD080C0B0248}"/>
    <dataValidation type="list" showInputMessage="1" showErrorMessage="1" sqref="H37:H40" xr:uid="{9F5FF5F7-BA23-48D7-B910-79F1E812FE7D}">
      <formula1>#REF!</formula1>
    </dataValidation>
  </dataValidations>
  <pageMargins left="0.23622047244094491" right="0.23622047244094491" top="0.74803149606299213" bottom="0.74803149606299213" header="0.31496062992125984" footer="0.31496062992125984"/>
  <pageSetup paperSize="9" scale="70" fitToWidth="0" fitToHeight="0" orientation="portrait" r:id="rId1"/>
  <headerFooter>
    <oddFooter>&amp;L&amp;9Version 07/2025&amp;R&amp;9Seite &amp;P von &amp;N</oddFooter>
  </headerFooter>
  <colBreaks count="1" manualBreakCount="1">
    <brk id="11" max="127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1BB5A53-4520-41AD-A274-8AD2C58E93F0}">
          <x14:formula1>
            <xm:f>Dropdownliste!$B$9:$B$11</xm:f>
          </x14:formula1>
          <xm:sqref>F24:G26</xm:sqref>
        </x14:dataValidation>
        <x14:dataValidation type="list" allowBlank="1" showInputMessage="1" showErrorMessage="1" xr:uid="{7698910B-78F1-44F3-87C0-1987E1FF0ECD}">
          <x14:formula1>
            <xm:f>Dropdownliste!$A$3:$A$6</xm:f>
          </x14:formula1>
          <xm:sqref>D7:J7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E0662-0124-4D28-9438-855037B938BF}">
  <sheetPr codeName="Tabelle2"/>
  <dimension ref="A2:AC116"/>
  <sheetViews>
    <sheetView showGridLines="0" zoomScaleNormal="100" zoomScaleSheetLayoutView="94" workbookViewId="0">
      <selection activeCell="F10" sqref="F10:H10"/>
    </sheetView>
  </sheetViews>
  <sheetFormatPr baseColWidth="10" defaultColWidth="3.7109375" defaultRowHeight="12.75" outlineLevelRow="1"/>
  <cols>
    <col min="1" max="1" width="2.140625" style="17" customWidth="1"/>
    <col min="2" max="2" width="4.28515625" style="1" customWidth="1"/>
    <col min="3" max="3" width="13.85546875" style="1" customWidth="1"/>
    <col min="4" max="4" width="14.42578125" style="1" customWidth="1"/>
    <col min="5" max="5" width="20.7109375" style="1" customWidth="1"/>
    <col min="6" max="6" width="16.28515625" style="1" customWidth="1"/>
    <col min="7" max="7" width="15.7109375" style="1" customWidth="1"/>
    <col min="8" max="8" width="16.28515625" style="1" customWidth="1"/>
    <col min="9" max="9" width="15.140625" style="1" customWidth="1"/>
    <col min="10" max="10" width="20.140625" style="1" customWidth="1"/>
    <col min="11" max="11" width="2.7109375" style="1" customWidth="1"/>
    <col min="12" max="12" width="26.5703125" style="1" hidden="1" customWidth="1"/>
    <col min="13" max="14" width="0" style="1" hidden="1" customWidth="1"/>
    <col min="15" max="15" width="24.140625" style="1" hidden="1" customWidth="1"/>
    <col min="16" max="16" width="8.85546875" style="1" hidden="1" customWidth="1"/>
    <col min="17" max="17" width="12.140625" style="1" hidden="1" customWidth="1"/>
    <col min="18" max="18" width="9.28515625" style="1" hidden="1" customWidth="1"/>
    <col min="19" max="20" width="3.7109375" style="1"/>
    <col min="21" max="21" width="4.42578125" style="1" bestFit="1" customWidth="1"/>
    <col min="22" max="24" width="3.7109375" style="1"/>
    <col min="25" max="25" width="4.42578125" style="1" bestFit="1" customWidth="1"/>
    <col min="26" max="28" width="3.7109375" style="1"/>
    <col min="29" max="29" width="9.85546875" style="1" bestFit="1" customWidth="1"/>
    <col min="30" max="16384" width="3.7109375" style="1"/>
  </cols>
  <sheetData>
    <row r="2" spans="1:29" customFormat="1" ht="32.25" customHeight="1">
      <c r="A2" s="194"/>
      <c r="B2" s="48"/>
      <c r="C2" s="48"/>
      <c r="D2" s="48"/>
      <c r="E2" s="48"/>
      <c r="F2" s="48"/>
      <c r="G2" s="48"/>
      <c r="H2" s="48"/>
      <c r="I2" s="49"/>
      <c r="J2" s="49"/>
      <c r="K2" s="49"/>
    </row>
    <row r="3" spans="1:29" s="16" customFormat="1" ht="31.5">
      <c r="A3" s="195"/>
      <c r="B3" s="720" t="s">
        <v>112</v>
      </c>
      <c r="C3" s="720"/>
      <c r="D3" s="720"/>
      <c r="E3" s="720"/>
      <c r="F3" s="720"/>
      <c r="G3" s="720"/>
    </row>
    <row r="4" spans="1:29">
      <c r="B4" s="63"/>
      <c r="C4" s="63"/>
      <c r="D4" s="63"/>
      <c r="E4" s="63"/>
      <c r="F4" s="63"/>
      <c r="G4" s="63"/>
    </row>
    <row r="5" spans="1:29" s="14" customFormat="1" ht="63" customHeight="1">
      <c r="A5" s="196"/>
      <c r="B5" s="472" t="s">
        <v>26</v>
      </c>
      <c r="C5" s="473"/>
      <c r="D5" s="474" t="s">
        <v>364</v>
      </c>
      <c r="E5" s="475"/>
      <c r="F5" s="475"/>
      <c r="G5" s="475"/>
      <c r="H5" s="475"/>
      <c r="I5" s="475"/>
      <c r="J5" s="476"/>
    </row>
    <row r="6" spans="1:29">
      <c r="B6" s="64"/>
      <c r="C6" s="64"/>
      <c r="D6" s="64"/>
      <c r="E6" s="64"/>
      <c r="F6" s="64"/>
      <c r="G6" s="64"/>
      <c r="H6" s="64"/>
      <c r="I6" s="64"/>
      <c r="J6" s="64"/>
    </row>
    <row r="7" spans="1:29" s="15" customFormat="1" ht="18.75" customHeight="1">
      <c r="A7" s="197"/>
      <c r="B7" s="721" t="s">
        <v>335</v>
      </c>
      <c r="C7" s="721"/>
      <c r="D7" s="721"/>
      <c r="E7" s="721"/>
      <c r="F7" s="721"/>
      <c r="G7" s="721"/>
      <c r="H7" s="721"/>
      <c r="I7" s="721"/>
      <c r="J7" s="721"/>
    </row>
    <row r="8" spans="1:29">
      <c r="B8" s="64"/>
      <c r="C8" s="64"/>
      <c r="D8" s="64"/>
      <c r="E8" s="64"/>
      <c r="F8" s="64"/>
      <c r="G8" s="64"/>
      <c r="H8" s="64"/>
      <c r="I8" s="64"/>
      <c r="J8" s="64"/>
    </row>
    <row r="9" spans="1:29" s="14" customFormat="1" ht="15.75" customHeight="1">
      <c r="A9" s="196"/>
      <c r="B9" s="99" t="s">
        <v>158</v>
      </c>
      <c r="C9" s="170"/>
      <c r="D9" s="170"/>
      <c r="F9" s="65"/>
      <c r="G9" s="65"/>
      <c r="H9" s="65"/>
      <c r="I9" s="485" t="str">
        <f>IF(F10=Dropdownliste!D4,"Bitte scrollen Sie zu der entsprechenden Maßnahme nach unten","")</f>
        <v/>
      </c>
      <c r="J9" s="485"/>
    </row>
    <row r="10" spans="1:29" ht="15.75" customHeight="1">
      <c r="B10" s="177"/>
      <c r="C10" s="468" t="s">
        <v>36</v>
      </c>
      <c r="D10" s="468"/>
      <c r="E10" s="469"/>
      <c r="F10" s="481" t="s">
        <v>3</v>
      </c>
      <c r="G10" s="482"/>
      <c r="H10" s="483"/>
      <c r="I10" s="485"/>
      <c r="J10" s="485"/>
      <c r="O10" s="415"/>
    </row>
    <row r="11" spans="1:29" ht="15.75" customHeight="1">
      <c r="B11" s="177"/>
      <c r="C11" s="468" t="s">
        <v>28</v>
      </c>
      <c r="D11" s="468"/>
      <c r="E11" s="469"/>
      <c r="F11" s="477"/>
      <c r="G11" s="478"/>
      <c r="H11" s="479"/>
      <c r="I11" s="486" t="str">
        <f ca="1">IF(F11&gt;YEAR(TODAY())-20,"Keine Förderung möglich","")</f>
        <v/>
      </c>
      <c r="J11" s="485"/>
      <c r="O11" s="415"/>
    </row>
    <row r="12" spans="1:29" ht="15.75" customHeight="1">
      <c r="B12" s="177"/>
      <c r="C12" s="480" t="str">
        <f>IF(F10=Dropdownliste!D4,"Ist das Gebäude denkmalgeschützt?","")</f>
        <v/>
      </c>
      <c r="D12" s="480"/>
      <c r="E12" s="480"/>
      <c r="F12" s="484"/>
      <c r="G12" s="484"/>
      <c r="H12" s="484"/>
      <c r="I12" s="414"/>
      <c r="J12" s="414"/>
      <c r="O12" s="415"/>
    </row>
    <row r="13" spans="1:29" ht="15.75" customHeight="1">
      <c r="B13" s="219"/>
      <c r="C13" s="480" t="str">
        <f>IF(F10=Dropdownliste!D4,"Ist eine Dach- bzw. Fassadenbegrünung Teil der eingereichten Maßnahmen?","")</f>
        <v/>
      </c>
      <c r="D13" s="480"/>
      <c r="E13" s="480"/>
      <c r="F13" s="484"/>
      <c r="G13" s="484"/>
      <c r="H13" s="484"/>
      <c r="I13" s="414"/>
      <c r="J13" s="414"/>
    </row>
    <row r="14" spans="1:29" ht="15.75" customHeight="1">
      <c r="B14" s="219"/>
      <c r="C14" s="480"/>
      <c r="D14" s="480"/>
      <c r="E14" s="480"/>
      <c r="F14" s="484"/>
      <c r="G14" s="484"/>
      <c r="H14" s="484"/>
      <c r="I14" s="414"/>
      <c r="J14" s="414"/>
    </row>
    <row r="15" spans="1:29" ht="15.75" customHeight="1">
      <c r="B15" s="177"/>
      <c r="C15" s="480" t="str">
        <f>IF(F13="Ja","Fläche der fassadengebungdenen Begrünung [m²]","")</f>
        <v/>
      </c>
      <c r="D15" s="480"/>
      <c r="E15" s="480"/>
      <c r="F15" s="487"/>
      <c r="G15" s="487"/>
      <c r="H15" s="487"/>
      <c r="I15" s="409"/>
      <c r="J15" s="409"/>
      <c r="O15" s="415"/>
    </row>
    <row r="16" spans="1:29" ht="15.75" customHeight="1">
      <c r="B16" s="177"/>
      <c r="C16" s="480" t="str">
        <f>IF(F13="Ja","Fläche der bodengebungdenen Begrünung [m²]","")</f>
        <v/>
      </c>
      <c r="D16" s="480"/>
      <c r="E16" s="480"/>
      <c r="F16" s="487"/>
      <c r="G16" s="487"/>
      <c r="H16" s="487"/>
      <c r="I16" s="409"/>
      <c r="J16" s="409"/>
      <c r="O16" s="415"/>
      <c r="AC16" s="416"/>
    </row>
    <row r="17" spans="1:29" ht="15.75" customHeight="1">
      <c r="B17" s="219"/>
      <c r="C17" s="480" t="str">
        <f>IF(F13="Ja","Fläche der begrüunten Dachfläche [m²]","")</f>
        <v/>
      </c>
      <c r="D17" s="480"/>
      <c r="E17" s="480"/>
      <c r="F17" s="487"/>
      <c r="G17" s="487"/>
      <c r="H17" s="487"/>
      <c r="I17" s="409"/>
      <c r="J17" s="409"/>
    </row>
    <row r="18" spans="1:29" ht="15.75" customHeight="1">
      <c r="B18" s="219"/>
      <c r="C18" s="480" t="str">
        <f>IF(F10=Dropdownliste!D4,"Sind außenliegende Verschattungssysteme zur Reduzierung des Kühlbedarfs  Teil der Maßnahme?","")</f>
        <v/>
      </c>
      <c r="D18" s="480"/>
      <c r="E18" s="480"/>
      <c r="F18" s="484"/>
      <c r="G18" s="484"/>
      <c r="H18" s="484"/>
      <c r="I18" s="409"/>
      <c r="J18" s="409"/>
      <c r="AC18" s="416"/>
    </row>
    <row r="19" spans="1:29" ht="15.75" customHeight="1">
      <c r="B19" s="219"/>
      <c r="C19" s="480"/>
      <c r="D19" s="480"/>
      <c r="E19" s="480"/>
      <c r="F19" s="484"/>
      <c r="G19" s="484"/>
      <c r="H19" s="484"/>
      <c r="I19" s="409"/>
      <c r="J19" s="409"/>
    </row>
    <row r="20" spans="1:29" ht="15.75" customHeight="1">
      <c r="B20" s="219"/>
      <c r="C20"/>
      <c r="D20"/>
      <c r="E20"/>
      <c r="F20"/>
      <c r="G20"/>
      <c r="H20"/>
      <c r="I20" s="409"/>
      <c r="J20" s="409"/>
    </row>
    <row r="21" spans="1:29" ht="15.75" customHeight="1">
      <c r="B21" s="66"/>
      <c r="C21" s="66"/>
      <c r="D21" s="66"/>
      <c r="E21" s="66"/>
      <c r="F21" s="67"/>
      <c r="G21" s="67"/>
      <c r="H21" s="67"/>
      <c r="I21" s="67"/>
      <c r="J21" s="67"/>
    </row>
    <row r="22" spans="1:29" ht="18.75">
      <c r="B22" s="721" t="s">
        <v>27</v>
      </c>
      <c r="C22" s="721"/>
      <c r="D22" s="721"/>
      <c r="E22" s="721"/>
      <c r="F22" s="721"/>
      <c r="G22" s="721"/>
      <c r="H22" s="721"/>
      <c r="I22" s="721"/>
      <c r="J22" s="721"/>
    </row>
    <row r="23" spans="1:29" ht="4.5" customHeight="1">
      <c r="B23" s="66"/>
      <c r="C23" s="66"/>
      <c r="D23" s="66"/>
      <c r="E23" s="66"/>
      <c r="F23" s="66"/>
      <c r="G23" s="66"/>
      <c r="H23" s="66"/>
      <c r="I23" s="67"/>
      <c r="J23" s="67"/>
    </row>
    <row r="24" spans="1:29">
      <c r="B24" s="526"/>
      <c r="C24" s="527"/>
      <c r="D24" s="527"/>
      <c r="E24" s="527"/>
      <c r="F24" s="527"/>
      <c r="G24" s="527"/>
      <c r="H24" s="527"/>
      <c r="I24" s="527"/>
      <c r="J24" s="528"/>
      <c r="U24" s="421"/>
    </row>
    <row r="25" spans="1:29">
      <c r="B25" s="529"/>
      <c r="C25" s="530"/>
      <c r="D25" s="530"/>
      <c r="E25" s="530"/>
      <c r="F25" s="530"/>
      <c r="G25" s="530"/>
      <c r="H25" s="530"/>
      <c r="I25" s="530"/>
      <c r="J25" s="531"/>
    </row>
    <row r="26" spans="1:29">
      <c r="B26" s="529"/>
      <c r="C26" s="530"/>
      <c r="D26" s="530"/>
      <c r="E26" s="530"/>
      <c r="F26" s="530"/>
      <c r="G26" s="530"/>
      <c r="H26" s="530"/>
      <c r="I26" s="530"/>
      <c r="J26" s="531"/>
    </row>
    <row r="27" spans="1:29">
      <c r="B27" s="529"/>
      <c r="C27" s="530"/>
      <c r="D27" s="530"/>
      <c r="E27" s="530"/>
      <c r="F27" s="530"/>
      <c r="G27" s="530"/>
      <c r="H27" s="530"/>
      <c r="I27" s="530"/>
      <c r="J27" s="531"/>
    </row>
    <row r="28" spans="1:29">
      <c r="B28" s="529"/>
      <c r="C28" s="530"/>
      <c r="D28" s="530"/>
      <c r="E28" s="530"/>
      <c r="F28" s="530"/>
      <c r="G28" s="530"/>
      <c r="H28" s="530"/>
      <c r="I28" s="530"/>
      <c r="J28" s="531"/>
      <c r="O28" s="421"/>
    </row>
    <row r="29" spans="1:29">
      <c r="B29" s="529"/>
      <c r="C29" s="530"/>
      <c r="D29" s="530"/>
      <c r="E29" s="530"/>
      <c r="F29" s="530"/>
      <c r="G29" s="530"/>
      <c r="H29" s="530"/>
      <c r="I29" s="530"/>
      <c r="J29" s="531"/>
    </row>
    <row r="30" spans="1:29">
      <c r="B30" s="532"/>
      <c r="C30" s="533"/>
      <c r="D30" s="533"/>
      <c r="E30" s="533"/>
      <c r="F30" s="533"/>
      <c r="G30" s="533"/>
      <c r="H30" s="533"/>
      <c r="I30" s="533"/>
      <c r="J30" s="534"/>
    </row>
    <row r="31" spans="1:29">
      <c r="B31" s="66"/>
      <c r="C31" s="66"/>
      <c r="D31" s="66"/>
      <c r="E31" s="66"/>
      <c r="F31" s="66"/>
      <c r="G31" s="66"/>
      <c r="H31" s="66"/>
      <c r="I31" s="67"/>
      <c r="J31" s="67"/>
    </row>
    <row r="32" spans="1:29" s="15" customFormat="1" ht="18.75">
      <c r="A32" s="198"/>
      <c r="B32" s="722" t="s">
        <v>113</v>
      </c>
      <c r="C32" s="722"/>
      <c r="D32" s="722"/>
      <c r="E32" s="722"/>
      <c r="F32" s="722"/>
      <c r="G32" s="722"/>
      <c r="H32" s="722"/>
      <c r="I32" s="722"/>
      <c r="J32" s="722"/>
    </row>
    <row r="33" spans="1:25">
      <c r="B33" s="68"/>
      <c r="C33" s="68"/>
      <c r="D33" s="68"/>
      <c r="E33" s="68"/>
      <c r="F33" s="68"/>
      <c r="G33" s="68"/>
      <c r="H33" s="68"/>
      <c r="I33" s="68"/>
      <c r="J33" s="68"/>
    </row>
    <row r="34" spans="1:25" ht="13.9" customHeight="1">
      <c r="B34" s="170" t="s">
        <v>122</v>
      </c>
      <c r="C34" s="69"/>
      <c r="D34" s="69"/>
      <c r="E34" s="69"/>
      <c r="F34" s="69"/>
      <c r="G34" s="69"/>
      <c r="H34" s="69"/>
      <c r="I34" s="69"/>
      <c r="J34" s="69"/>
      <c r="Y34" s="421"/>
    </row>
    <row r="35" spans="1:25" ht="16.5" customHeight="1">
      <c r="B35" s="723" t="s">
        <v>4</v>
      </c>
      <c r="C35" s="724" t="s">
        <v>29</v>
      </c>
      <c r="D35" s="725"/>
      <c r="E35" s="725"/>
      <c r="F35" s="726"/>
      <c r="G35" s="723" t="s">
        <v>382</v>
      </c>
      <c r="H35" s="723" t="s">
        <v>470</v>
      </c>
      <c r="I35" s="724" t="s">
        <v>381</v>
      </c>
      <c r="J35" s="727"/>
    </row>
    <row r="36" spans="1:25" ht="16.5" customHeight="1">
      <c r="B36" s="728"/>
      <c r="C36" s="729"/>
      <c r="D36" s="730"/>
      <c r="E36" s="730"/>
      <c r="F36" s="731"/>
      <c r="G36" s="728"/>
      <c r="H36" s="732"/>
      <c r="I36" s="733"/>
      <c r="J36" s="734"/>
    </row>
    <row r="37" spans="1:25" s="14" customFormat="1" ht="16.5" customHeight="1">
      <c r="A37" s="196"/>
      <c r="B37" s="220">
        <v>1</v>
      </c>
      <c r="C37" s="506" t="s">
        <v>3</v>
      </c>
      <c r="D37" s="507"/>
      <c r="E37" s="507"/>
      <c r="F37" s="508"/>
      <c r="G37" s="221"/>
      <c r="H37" s="221"/>
      <c r="I37" s="490">
        <v>0</v>
      </c>
      <c r="J37" s="491"/>
      <c r="O37" s="7" t="s">
        <v>463</v>
      </c>
      <c r="P37" s="14" t="s">
        <v>464</v>
      </c>
    </row>
    <row r="38" spans="1:25" s="14" customFormat="1" ht="16.5" customHeight="1">
      <c r="A38" s="196"/>
      <c r="B38" s="220">
        <v>2</v>
      </c>
      <c r="C38" s="506" t="s">
        <v>3</v>
      </c>
      <c r="D38" s="507"/>
      <c r="E38" s="507"/>
      <c r="F38" s="508"/>
      <c r="G38" s="221"/>
      <c r="H38" s="221"/>
      <c r="I38" s="490">
        <v>0</v>
      </c>
      <c r="J38" s="491"/>
      <c r="O38" s="7" t="s">
        <v>321</v>
      </c>
      <c r="P38" s="419">
        <v>1.1000000000000001</v>
      </c>
    </row>
    <row r="39" spans="1:25" s="14" customFormat="1" ht="16.5" customHeight="1">
      <c r="A39" s="196"/>
      <c r="B39" s="220">
        <v>3</v>
      </c>
      <c r="C39" s="506" t="s">
        <v>3</v>
      </c>
      <c r="D39" s="507"/>
      <c r="E39" s="507"/>
      <c r="F39" s="508"/>
      <c r="G39" s="221"/>
      <c r="H39" s="221"/>
      <c r="I39" s="490">
        <v>0</v>
      </c>
      <c r="J39" s="491"/>
      <c r="O39" s="7" t="s">
        <v>461</v>
      </c>
      <c r="P39" s="419">
        <v>1.7</v>
      </c>
    </row>
    <row r="40" spans="1:25" s="14" customFormat="1" ht="16.5" customHeight="1">
      <c r="A40" s="196"/>
      <c r="B40" s="220">
        <v>4</v>
      </c>
      <c r="C40" s="506" t="s">
        <v>3</v>
      </c>
      <c r="D40" s="507"/>
      <c r="E40" s="507"/>
      <c r="F40" s="508"/>
      <c r="G40" s="221"/>
      <c r="H40" s="221"/>
      <c r="I40" s="490">
        <v>0</v>
      </c>
      <c r="J40" s="491"/>
      <c r="O40" s="7" t="s">
        <v>462</v>
      </c>
      <c r="P40" s="419">
        <v>1.4</v>
      </c>
    </row>
    <row r="41" spans="1:25" s="14" customFormat="1" ht="16.5" customHeight="1">
      <c r="A41" s="196"/>
      <c r="B41" s="220">
        <v>5</v>
      </c>
      <c r="C41" s="506" t="s">
        <v>3</v>
      </c>
      <c r="D41" s="507"/>
      <c r="E41" s="507"/>
      <c r="F41" s="508"/>
      <c r="G41" s="221"/>
      <c r="H41" s="221"/>
      <c r="I41" s="490">
        <v>0</v>
      </c>
      <c r="J41" s="491"/>
      <c r="O41" s="7" t="s">
        <v>361</v>
      </c>
      <c r="P41" s="419">
        <v>0.14000000000000001</v>
      </c>
    </row>
    <row r="42" spans="1:25" s="14" customFormat="1" ht="16.5" customHeight="1">
      <c r="A42" s="196"/>
      <c r="B42" s="220">
        <v>6</v>
      </c>
      <c r="C42" s="506" t="s">
        <v>3</v>
      </c>
      <c r="D42" s="507"/>
      <c r="E42" s="507"/>
      <c r="F42" s="508"/>
      <c r="G42" s="221"/>
      <c r="H42" s="221"/>
      <c r="I42" s="490">
        <v>0</v>
      </c>
      <c r="J42" s="491"/>
      <c r="O42" s="7" t="s">
        <v>322</v>
      </c>
      <c r="P42" s="419">
        <v>0.14000000000000001</v>
      </c>
    </row>
    <row r="43" spans="1:25" s="14" customFormat="1" ht="16.5" customHeight="1">
      <c r="A43" s="196"/>
      <c r="B43" s="220">
        <v>7</v>
      </c>
      <c r="C43" s="506" t="s">
        <v>3</v>
      </c>
      <c r="D43" s="507"/>
      <c r="E43" s="507"/>
      <c r="F43" s="508"/>
      <c r="G43" s="221"/>
      <c r="H43" s="221"/>
      <c r="I43" s="490">
        <v>0</v>
      </c>
      <c r="J43" s="491"/>
      <c r="O43" s="7" t="s">
        <v>3</v>
      </c>
      <c r="Q43" s="420"/>
    </row>
    <row r="44" spans="1:25" s="14" customFormat="1" ht="16.5" customHeight="1">
      <c r="A44" s="196"/>
      <c r="B44" s="220">
        <v>8</v>
      </c>
      <c r="C44" s="506" t="s">
        <v>3</v>
      </c>
      <c r="D44" s="507"/>
      <c r="E44" s="507"/>
      <c r="F44" s="508"/>
      <c r="G44" s="221"/>
      <c r="H44" s="221"/>
      <c r="I44" s="490">
        <v>0</v>
      </c>
      <c r="J44" s="491"/>
    </row>
    <row r="45" spans="1:25" s="14" customFormat="1" ht="16.5" customHeight="1">
      <c r="A45" s="196"/>
      <c r="B45" s="220">
        <v>9</v>
      </c>
      <c r="C45" s="506" t="s">
        <v>3</v>
      </c>
      <c r="D45" s="507"/>
      <c r="E45" s="507"/>
      <c r="F45" s="508"/>
      <c r="G45" s="221"/>
      <c r="H45" s="221"/>
      <c r="I45" s="490">
        <v>0</v>
      </c>
      <c r="J45" s="491"/>
    </row>
    <row r="46" spans="1:25" s="14" customFormat="1" ht="16.5" customHeight="1">
      <c r="A46" s="196"/>
      <c r="B46" s="220">
        <v>10</v>
      </c>
      <c r="C46" s="506" t="s">
        <v>3</v>
      </c>
      <c r="D46" s="507"/>
      <c r="E46" s="507"/>
      <c r="F46" s="508"/>
      <c r="G46" s="222"/>
      <c r="H46" s="222"/>
      <c r="I46" s="501">
        <v>0</v>
      </c>
      <c r="J46" s="502"/>
    </row>
    <row r="47" spans="1:25" s="14" customFormat="1" ht="16.5" hidden="1" customHeight="1" outlineLevel="1">
      <c r="A47" s="196"/>
      <c r="B47" s="220">
        <v>11</v>
      </c>
      <c r="C47" s="506" t="s">
        <v>3</v>
      </c>
      <c r="D47" s="507"/>
      <c r="E47" s="507"/>
      <c r="F47" s="508"/>
      <c r="G47" s="221"/>
      <c r="H47" s="221"/>
      <c r="I47" s="490">
        <v>0</v>
      </c>
      <c r="J47" s="491"/>
    </row>
    <row r="48" spans="1:25" s="14" customFormat="1" ht="16.5" hidden="1" customHeight="1" outlineLevel="1">
      <c r="A48" s="196"/>
      <c r="B48" s="220">
        <v>12</v>
      </c>
      <c r="C48" s="506" t="s">
        <v>3</v>
      </c>
      <c r="D48" s="507"/>
      <c r="E48" s="507"/>
      <c r="F48" s="508"/>
      <c r="G48" s="221"/>
      <c r="H48" s="221"/>
      <c r="I48" s="490">
        <v>0</v>
      </c>
      <c r="J48" s="491"/>
    </row>
    <row r="49" spans="1:15" s="14" customFormat="1" ht="16.5" hidden="1" customHeight="1" outlineLevel="1">
      <c r="A49" s="196"/>
      <c r="B49" s="220">
        <v>13</v>
      </c>
      <c r="C49" s="506" t="s">
        <v>3</v>
      </c>
      <c r="D49" s="507"/>
      <c r="E49" s="507"/>
      <c r="F49" s="508"/>
      <c r="G49" s="221"/>
      <c r="H49" s="221"/>
      <c r="I49" s="490">
        <v>0</v>
      </c>
      <c r="J49" s="491"/>
    </row>
    <row r="50" spans="1:15" s="14" customFormat="1" ht="16.5" hidden="1" customHeight="1" outlineLevel="1">
      <c r="A50" s="196"/>
      <c r="B50" s="220">
        <v>14</v>
      </c>
      <c r="C50" s="506" t="s">
        <v>3</v>
      </c>
      <c r="D50" s="507"/>
      <c r="E50" s="507"/>
      <c r="F50" s="508"/>
      <c r="G50" s="221"/>
      <c r="H50" s="221"/>
      <c r="I50" s="490">
        <v>0</v>
      </c>
      <c r="J50" s="491"/>
    </row>
    <row r="51" spans="1:15" s="14" customFormat="1" ht="16.5" hidden="1" customHeight="1" outlineLevel="1">
      <c r="A51" s="196"/>
      <c r="B51" s="220">
        <v>15</v>
      </c>
      <c r="C51" s="506" t="s">
        <v>3</v>
      </c>
      <c r="D51" s="507"/>
      <c r="E51" s="507"/>
      <c r="F51" s="508"/>
      <c r="G51" s="221"/>
      <c r="H51" s="221"/>
      <c r="I51" s="490">
        <v>0</v>
      </c>
      <c r="J51" s="491"/>
    </row>
    <row r="52" spans="1:15" s="14" customFormat="1" ht="16.5" hidden="1" customHeight="1" outlineLevel="1">
      <c r="A52" s="196"/>
      <c r="B52" s="220">
        <v>16</v>
      </c>
      <c r="C52" s="506" t="s">
        <v>3</v>
      </c>
      <c r="D52" s="507"/>
      <c r="E52" s="507"/>
      <c r="F52" s="508"/>
      <c r="G52" s="221"/>
      <c r="H52" s="221"/>
      <c r="I52" s="490">
        <v>0</v>
      </c>
      <c r="J52" s="491"/>
    </row>
    <row r="53" spans="1:15" s="14" customFormat="1" ht="16.5" hidden="1" customHeight="1" outlineLevel="1">
      <c r="A53" s="196"/>
      <c r="B53" s="220">
        <v>17</v>
      </c>
      <c r="C53" s="506" t="s">
        <v>3</v>
      </c>
      <c r="D53" s="507"/>
      <c r="E53" s="507"/>
      <c r="F53" s="508"/>
      <c r="G53" s="221"/>
      <c r="H53" s="221"/>
      <c r="I53" s="490">
        <v>0</v>
      </c>
      <c r="J53" s="491"/>
    </row>
    <row r="54" spans="1:15" s="14" customFormat="1" ht="16.5" hidden="1" customHeight="1" outlineLevel="1">
      <c r="A54" s="196"/>
      <c r="B54" s="220">
        <v>18</v>
      </c>
      <c r="C54" s="506" t="s">
        <v>3</v>
      </c>
      <c r="D54" s="507"/>
      <c r="E54" s="507"/>
      <c r="F54" s="508"/>
      <c r="G54" s="221"/>
      <c r="H54" s="221"/>
      <c r="I54" s="490">
        <v>0</v>
      </c>
      <c r="J54" s="491"/>
    </row>
    <row r="55" spans="1:15" s="14" customFormat="1" ht="16.5" hidden="1" customHeight="1" outlineLevel="1">
      <c r="A55" s="196"/>
      <c r="B55" s="220">
        <v>19</v>
      </c>
      <c r="C55" s="506" t="s">
        <v>3</v>
      </c>
      <c r="D55" s="507"/>
      <c r="E55" s="507"/>
      <c r="F55" s="508"/>
      <c r="G55" s="221"/>
      <c r="H55" s="221"/>
      <c r="I55" s="490">
        <v>0</v>
      </c>
      <c r="J55" s="491"/>
    </row>
    <row r="56" spans="1:15" s="14" customFormat="1" ht="15.75" hidden="1" outlineLevel="1">
      <c r="A56" s="196"/>
      <c r="B56" s="220">
        <v>20</v>
      </c>
      <c r="C56" s="506" t="s">
        <v>3</v>
      </c>
      <c r="D56" s="507"/>
      <c r="E56" s="507"/>
      <c r="F56" s="508"/>
      <c r="G56" s="222"/>
      <c r="H56" s="222"/>
      <c r="I56" s="501">
        <v>0</v>
      </c>
      <c r="J56" s="502"/>
    </row>
    <row r="57" spans="1:15" s="14" customFormat="1" ht="15.75" collapsed="1">
      <c r="A57" s="196"/>
      <c r="B57" s="223"/>
      <c r="C57" s="493"/>
      <c r="D57" s="493"/>
      <c r="E57" s="493"/>
      <c r="F57" s="492" t="s">
        <v>6</v>
      </c>
      <c r="G57" s="492"/>
      <c r="H57" s="492"/>
      <c r="I57" s="494">
        <f>SUM(I37:J56)</f>
        <v>0</v>
      </c>
      <c r="J57" s="494"/>
    </row>
    <row r="58" spans="1:15" s="14" customFormat="1" ht="15.75">
      <c r="A58" s="196"/>
      <c r="B58" s="65"/>
      <c r="F58" s="499" t="str">
        <f>IF(AND(I57&gt;0,I57&lt;10000),"Bitte beachten Sie, dass die Mindestinvestitionskosten von 10.000 EUR nicht gegeben sind.","")</f>
        <v/>
      </c>
      <c r="G58" s="499"/>
      <c r="H58" s="499"/>
      <c r="I58" s="499"/>
      <c r="J58" s="499"/>
    </row>
    <row r="59" spans="1:15" ht="46.5" customHeight="1">
      <c r="C59" s="495" t="s">
        <v>351</v>
      </c>
      <c r="D59" s="495"/>
      <c r="E59" s="495"/>
      <c r="F59" s="496"/>
      <c r="G59" s="481" t="s">
        <v>3</v>
      </c>
      <c r="H59" s="483"/>
      <c r="I59" s="504" t="str">
        <f>IF(G59="Trifft nicht zu ","Bitte beachten Sie, dass die Mindestvoraussetzungen nicht erfüllt sind!","")</f>
        <v/>
      </c>
      <c r="J59" s="505"/>
      <c r="K59" s="224"/>
    </row>
    <row r="60" spans="1:15" s="66" customFormat="1" ht="46.5" customHeight="1">
      <c r="A60" s="225"/>
      <c r="B60" s="1"/>
      <c r="C60" s="495" t="s">
        <v>353</v>
      </c>
      <c r="D60" s="495"/>
      <c r="E60" s="495"/>
      <c r="F60" s="496"/>
      <c r="G60" s="481" t="s">
        <v>3</v>
      </c>
      <c r="H60" s="483"/>
      <c r="I60" s="509" t="str">
        <f>IF(G60=Dropdownliste!D24,"",IF(OR(G60=Dropdownliste!D25),"Upload der entsprechenden Unterlagen in der Online-Einreichung","Nachreichungen per E-Mail an umwelt@kommunalkredit.at (Betreff: Antragsnummer)"))</f>
        <v/>
      </c>
      <c r="J60" s="503"/>
    </row>
    <row r="61" spans="1:15" s="14" customFormat="1" ht="12.75" customHeight="1">
      <c r="A61" s="196"/>
      <c r="B61" s="65"/>
      <c r="J61" s="70"/>
    </row>
    <row r="62" spans="1:15" s="15" customFormat="1" ht="18.75">
      <c r="A62" s="198"/>
      <c r="B62" s="735" t="s">
        <v>114</v>
      </c>
      <c r="C62" s="735"/>
      <c r="D62" s="735"/>
      <c r="E62" s="735"/>
      <c r="F62" s="735"/>
      <c r="G62" s="735"/>
      <c r="H62" s="735"/>
      <c r="I62" s="735"/>
      <c r="J62" s="735"/>
    </row>
    <row r="63" spans="1:15">
      <c r="B63" s="73"/>
    </row>
    <row r="64" spans="1:15">
      <c r="B64" s="71"/>
      <c r="C64" s="71"/>
      <c r="D64" s="71"/>
      <c r="E64" s="71"/>
      <c r="F64" s="71"/>
      <c r="G64" s="71"/>
      <c r="I64" s="72"/>
      <c r="J64" s="72"/>
      <c r="L64" s="45"/>
      <c r="M64" s="45"/>
      <c r="N64" s="45"/>
      <c r="O64" s="45"/>
    </row>
    <row r="65" spans="1:15" ht="32.25" customHeight="1">
      <c r="B65" s="219"/>
      <c r="C65" s="464" t="s">
        <v>358</v>
      </c>
      <c r="D65" s="464"/>
      <c r="E65" s="465"/>
      <c r="F65" s="481" t="s">
        <v>3</v>
      </c>
      <c r="G65" s="483"/>
      <c r="H65" s="503" t="str">
        <f>IF(F65=Dropdownliste!D24,"",IF(OR(F65=Dropdownliste!D25),"Upload der entsprechenden Unterlagen in der Online-Einreichung","Nachreichungen per E-Mail an umwelt@kommunalkredit.at (Betreff: Antragsnummer)"))</f>
        <v/>
      </c>
      <c r="I65" s="503"/>
      <c r="J65" s="503"/>
      <c r="L65" s="45"/>
      <c r="M65" s="45"/>
      <c r="N65" s="45"/>
      <c r="O65" s="45"/>
    </row>
    <row r="66" spans="1:15" ht="32.25" customHeight="1">
      <c r="B66" s="219"/>
      <c r="C66" s="464" t="s">
        <v>34</v>
      </c>
      <c r="D66" s="464"/>
      <c r="E66" s="465"/>
      <c r="F66" s="481" t="s">
        <v>3</v>
      </c>
      <c r="G66" s="483"/>
      <c r="H66" s="503" t="str">
        <f>IF(F66=Dropdownliste!D24,"",IF(OR(F66=Dropdownliste!D25),"Upload der entsprechenden Unterlagen in der Online-Einreichung","Nachreichungen per E-Mail an umwelt@kommunalkredit.at (Betreff: Antragsnummer)"))</f>
        <v/>
      </c>
      <c r="I66" s="503"/>
      <c r="J66" s="503"/>
      <c r="L66" s="45"/>
      <c r="M66" s="45"/>
      <c r="N66" s="45"/>
      <c r="O66" s="45"/>
    </row>
    <row r="67" spans="1:15">
      <c r="B67" s="71"/>
      <c r="C67" s="71"/>
      <c r="D67" s="71"/>
      <c r="E67" s="71"/>
      <c r="F67" s="71"/>
      <c r="G67" s="71"/>
      <c r="I67" s="72"/>
      <c r="J67" s="72"/>
      <c r="L67" s="45"/>
      <c r="M67" s="45"/>
      <c r="N67" s="45"/>
      <c r="O67" s="45"/>
    </row>
    <row r="68" spans="1:15" ht="16.5" customHeight="1">
      <c r="B68" s="170" t="s">
        <v>290</v>
      </c>
      <c r="C68" s="170"/>
      <c r="D68" s="170"/>
      <c r="E68" s="170"/>
      <c r="F68" s="170"/>
      <c r="G68" s="170"/>
      <c r="H68" s="170"/>
      <c r="I68" s="170"/>
      <c r="J68" s="170"/>
      <c r="L68" s="45"/>
      <c r="M68" s="45"/>
      <c r="N68" s="45"/>
      <c r="O68" s="45"/>
    </row>
    <row r="69" spans="1:15" ht="34.5" customHeight="1">
      <c r="B69" s="500" t="s">
        <v>338</v>
      </c>
      <c r="C69" s="500"/>
      <c r="D69" s="500"/>
      <c r="E69" s="500"/>
      <c r="F69" s="500"/>
      <c r="G69" s="500"/>
      <c r="H69" s="500"/>
      <c r="I69" s="500"/>
      <c r="J69" s="500"/>
      <c r="L69" s="45"/>
      <c r="M69" s="45"/>
      <c r="N69" s="45"/>
      <c r="O69" s="45"/>
    </row>
    <row r="70" spans="1:15" ht="32.450000000000003" customHeight="1">
      <c r="F70" s="226"/>
      <c r="G70" s="736" t="s">
        <v>379</v>
      </c>
      <c r="H70" s="737"/>
      <c r="I70" s="74"/>
      <c r="J70" s="74"/>
      <c r="L70" s="45"/>
      <c r="M70" s="45"/>
      <c r="N70" s="45"/>
      <c r="O70" s="45"/>
    </row>
    <row r="71" spans="1:15">
      <c r="A71" s="180"/>
      <c r="B71" s="177"/>
      <c r="C71" s="468" t="s">
        <v>336</v>
      </c>
      <c r="D71" s="468"/>
      <c r="E71" s="468"/>
      <c r="F71" s="469"/>
      <c r="G71" s="497">
        <v>0</v>
      </c>
      <c r="H71" s="498"/>
      <c r="I71" s="74"/>
      <c r="J71" s="74"/>
      <c r="L71" s="45"/>
      <c r="M71" s="45"/>
      <c r="N71" s="45"/>
      <c r="O71" s="45"/>
    </row>
    <row r="72" spans="1:15" ht="32.25" customHeight="1">
      <c r="A72" s="180"/>
      <c r="B72" s="219"/>
      <c r="C72" s="464" t="s">
        <v>337</v>
      </c>
      <c r="D72" s="464"/>
      <c r="E72" s="464"/>
      <c r="F72" s="465"/>
      <c r="G72" s="466">
        <v>0</v>
      </c>
      <c r="H72" s="467"/>
      <c r="I72" s="74"/>
      <c r="J72" s="74"/>
      <c r="L72" s="45"/>
      <c r="M72" s="45"/>
      <c r="N72" s="45"/>
      <c r="O72" s="45"/>
    </row>
    <row r="73" spans="1:15">
      <c r="A73" s="180"/>
      <c r="B73" s="177"/>
      <c r="C73" s="468" t="s">
        <v>339</v>
      </c>
      <c r="D73" s="468"/>
      <c r="E73" s="468"/>
      <c r="F73" s="469"/>
      <c r="G73" s="466">
        <v>0</v>
      </c>
      <c r="H73" s="467"/>
      <c r="I73" s="74"/>
      <c r="J73" s="74"/>
      <c r="L73" s="45"/>
      <c r="M73" s="45"/>
      <c r="N73" s="45"/>
      <c r="O73" s="45"/>
    </row>
    <row r="74" spans="1:15">
      <c r="A74" s="180"/>
      <c r="B74" s="177"/>
      <c r="C74" s="468" t="s">
        <v>340</v>
      </c>
      <c r="D74" s="468"/>
      <c r="E74" s="468"/>
      <c r="F74" s="469"/>
      <c r="G74" s="466">
        <v>0</v>
      </c>
      <c r="H74" s="467"/>
      <c r="I74" s="74"/>
      <c r="J74" s="74"/>
      <c r="L74" s="45"/>
      <c r="M74" s="45"/>
      <c r="N74" s="45"/>
      <c r="O74" s="45"/>
    </row>
    <row r="75" spans="1:15">
      <c r="A75" s="180"/>
      <c r="B75" s="177"/>
      <c r="C75" s="468" t="s">
        <v>341</v>
      </c>
      <c r="D75" s="468"/>
      <c r="E75" s="468"/>
      <c r="F75" s="469"/>
      <c r="G75" s="466">
        <v>0</v>
      </c>
      <c r="H75" s="467"/>
      <c r="I75" s="74"/>
      <c r="J75" s="74"/>
      <c r="L75" s="45"/>
      <c r="M75" s="45"/>
      <c r="N75" s="45"/>
      <c r="O75" s="45"/>
    </row>
    <row r="76" spans="1:15">
      <c r="A76" s="180"/>
      <c r="B76" s="177"/>
      <c r="C76" s="468" t="s">
        <v>342</v>
      </c>
      <c r="D76" s="468"/>
      <c r="E76" s="468"/>
      <c r="F76" s="469"/>
      <c r="G76" s="466">
        <v>0</v>
      </c>
      <c r="H76" s="467"/>
      <c r="I76" s="74"/>
      <c r="J76" s="74"/>
      <c r="L76" s="45"/>
      <c r="M76" s="45"/>
      <c r="N76" s="45"/>
      <c r="O76" s="45"/>
    </row>
    <row r="77" spans="1:15">
      <c r="A77" s="180"/>
      <c r="B77" s="177"/>
      <c r="C77" s="468" t="s">
        <v>343</v>
      </c>
      <c r="D77" s="468"/>
      <c r="E77" s="468"/>
      <c r="F77" s="469"/>
      <c r="G77" s="466">
        <v>0</v>
      </c>
      <c r="H77" s="467"/>
      <c r="I77" s="74"/>
      <c r="J77" s="74"/>
      <c r="L77" s="45"/>
      <c r="M77" s="45"/>
      <c r="N77" s="45"/>
      <c r="O77" s="45"/>
    </row>
    <row r="78" spans="1:15">
      <c r="A78" s="180"/>
      <c r="B78" s="177"/>
      <c r="C78" s="468" t="s">
        <v>344</v>
      </c>
      <c r="D78" s="468"/>
      <c r="E78" s="468"/>
      <c r="F78" s="469"/>
      <c r="G78" s="466">
        <v>0</v>
      </c>
      <c r="H78" s="467"/>
      <c r="I78" s="74"/>
      <c r="J78" s="74"/>
    </row>
    <row r="79" spans="1:15">
      <c r="A79" s="180"/>
      <c r="B79" s="177"/>
      <c r="C79" s="468" t="s">
        <v>345</v>
      </c>
      <c r="D79" s="468"/>
      <c r="E79" s="468"/>
      <c r="F79" s="469"/>
      <c r="G79" s="466">
        <v>0</v>
      </c>
      <c r="H79" s="467"/>
      <c r="I79" s="75"/>
      <c r="J79" s="75"/>
      <c r="K79" s="8"/>
    </row>
    <row r="80" spans="1:15">
      <c r="A80" s="180"/>
      <c r="B80" s="177"/>
      <c r="C80" s="468" t="s">
        <v>346</v>
      </c>
      <c r="D80" s="468"/>
      <c r="E80" s="468"/>
      <c r="F80" s="469"/>
      <c r="G80" s="466">
        <v>0</v>
      </c>
      <c r="H80" s="467"/>
      <c r="I80" s="75"/>
      <c r="J80" s="75"/>
      <c r="K80" s="8"/>
    </row>
    <row r="81" spans="1:12">
      <c r="A81" s="180"/>
      <c r="B81" s="177"/>
      <c r="C81" s="468" t="s">
        <v>347</v>
      </c>
      <c r="D81" s="468"/>
      <c r="E81" s="468"/>
      <c r="F81" s="469"/>
      <c r="G81" s="466">
        <v>0</v>
      </c>
      <c r="H81" s="467"/>
      <c r="I81" s="75"/>
      <c r="J81" s="75"/>
      <c r="K81" s="8"/>
    </row>
    <row r="82" spans="1:12">
      <c r="A82" s="180"/>
      <c r="B82" s="177"/>
      <c r="C82" s="468" t="s">
        <v>348</v>
      </c>
      <c r="D82" s="468"/>
      <c r="E82" s="468"/>
      <c r="F82" s="469"/>
      <c r="G82" s="466">
        <v>0</v>
      </c>
      <c r="H82" s="467"/>
      <c r="I82" s="74"/>
      <c r="J82" s="74"/>
      <c r="K82" s="8"/>
    </row>
    <row r="83" spans="1:12">
      <c r="A83" s="227"/>
      <c r="B83" s="228"/>
      <c r="C83" s="468" t="s">
        <v>349</v>
      </c>
      <c r="D83" s="468"/>
      <c r="E83" s="468"/>
      <c r="F83" s="469"/>
      <c r="G83" s="470"/>
      <c r="H83" s="471"/>
      <c r="I83" s="74"/>
      <c r="J83" s="74"/>
      <c r="K83" s="8"/>
    </row>
    <row r="84" spans="1:12">
      <c r="A84" s="229"/>
      <c r="B84" s="182"/>
      <c r="C84" s="513" t="s">
        <v>6</v>
      </c>
      <c r="D84" s="513"/>
      <c r="E84" s="513"/>
      <c r="F84" s="514"/>
      <c r="G84" s="515">
        <f>SUM(G71:H82)</f>
        <v>0</v>
      </c>
      <c r="H84" s="516"/>
      <c r="I84" s="8"/>
      <c r="J84" s="8"/>
      <c r="K84" s="8"/>
    </row>
    <row r="85" spans="1:12" ht="15.75">
      <c r="B85" s="8"/>
      <c r="C85" s="488" t="str">
        <f>IF(AND(G84&gt;0,G84&lt;10000),"Bitte beachten Sie, dass die Mindestinvestitionskosten von 10.000 EUR nicht gegeben sind.","")</f>
        <v/>
      </c>
      <c r="D85" s="488"/>
      <c r="E85" s="488"/>
      <c r="F85" s="488"/>
      <c r="G85" s="488"/>
      <c r="H85" s="488"/>
      <c r="I85" s="8"/>
      <c r="J85" s="8"/>
      <c r="K85" s="8"/>
    </row>
    <row r="86" spans="1:12" ht="18.75">
      <c r="B86" s="735" t="s">
        <v>105</v>
      </c>
      <c r="C86" s="735"/>
      <c r="D86" s="735"/>
      <c r="E86" s="735"/>
      <c r="F86" s="735"/>
      <c r="G86" s="735"/>
      <c r="H86" s="735"/>
      <c r="I86" s="735"/>
      <c r="J86" s="735"/>
      <c r="K86" s="76"/>
    </row>
    <row r="87" spans="1:12" ht="3.75" customHeight="1">
      <c r="B87" s="77"/>
      <c r="C87" s="77"/>
      <c r="D87" s="77"/>
      <c r="E87" s="77"/>
      <c r="F87" s="77"/>
      <c r="G87" s="77"/>
      <c r="H87" s="77"/>
      <c r="I87" s="77"/>
      <c r="J87" s="77"/>
      <c r="K87" s="77"/>
    </row>
    <row r="88" spans="1:12" ht="18.75" customHeight="1">
      <c r="B88" s="738" t="s">
        <v>102</v>
      </c>
      <c r="C88" s="184"/>
      <c r="D88" s="184"/>
      <c r="E88" s="184"/>
      <c r="F88" s="184"/>
      <c r="G88" s="184"/>
      <c r="H88" s="184"/>
      <c r="I88" s="184"/>
      <c r="J88" s="184"/>
      <c r="K88" s="78"/>
      <c r="L88" s="5"/>
    </row>
    <row r="89" spans="1:12" ht="32.25" customHeight="1">
      <c r="B89" s="231" t="s">
        <v>82</v>
      </c>
      <c r="C89" s="517" t="s">
        <v>119</v>
      </c>
      <c r="D89" s="518"/>
      <c r="E89" s="518"/>
      <c r="F89" s="518"/>
      <c r="G89" s="518"/>
      <c r="H89" s="518"/>
      <c r="I89" s="518"/>
      <c r="J89" s="518"/>
      <c r="K89" s="230"/>
      <c r="L89" s="230"/>
    </row>
    <row r="90" spans="1:12" ht="19.5" customHeight="1">
      <c r="B90" s="231" t="s">
        <v>82</v>
      </c>
      <c r="C90" s="517" t="s">
        <v>120</v>
      </c>
      <c r="D90" s="518"/>
      <c r="E90" s="518"/>
      <c r="F90" s="518"/>
      <c r="G90" s="518"/>
      <c r="H90" s="518"/>
      <c r="I90" s="518"/>
      <c r="J90" s="518"/>
      <c r="K90" s="230"/>
      <c r="L90" s="230"/>
    </row>
    <row r="91" spans="1:12" ht="12" customHeight="1">
      <c r="B91" s="79"/>
      <c r="C91" s="80"/>
      <c r="D91" s="80"/>
      <c r="E91" s="80"/>
      <c r="F91" s="80"/>
      <c r="G91" s="80"/>
      <c r="H91" s="80"/>
      <c r="I91" s="80"/>
      <c r="J91" s="80"/>
      <c r="K91" s="5"/>
      <c r="L91" s="5"/>
    </row>
    <row r="92" spans="1:12" ht="18.75" customHeight="1">
      <c r="B92" s="738" t="s">
        <v>103</v>
      </c>
      <c r="C92" s="184"/>
      <c r="D92" s="184"/>
      <c r="E92" s="184"/>
      <c r="F92" s="184"/>
      <c r="G92" s="184"/>
      <c r="H92" s="184"/>
      <c r="I92" s="184"/>
      <c r="J92" s="184"/>
      <c r="K92" s="78"/>
      <c r="L92" s="5"/>
    </row>
    <row r="93" spans="1:12" ht="19.5" customHeight="1">
      <c r="B93" s="231" t="s">
        <v>82</v>
      </c>
      <c r="C93" s="232" t="s">
        <v>121</v>
      </c>
      <c r="D93" s="232"/>
      <c r="E93" s="232"/>
      <c r="F93" s="232"/>
      <c r="G93" s="232"/>
      <c r="H93" s="232"/>
      <c r="I93" s="232"/>
      <c r="J93" s="232"/>
      <c r="K93" s="233"/>
      <c r="L93" s="230"/>
    </row>
    <row r="94" spans="1:12" ht="12" customHeight="1">
      <c r="B94" s="82"/>
      <c r="C94" s="83"/>
      <c r="D94" s="81"/>
      <c r="E94" s="81"/>
      <c r="F94" s="81"/>
      <c r="G94" s="81"/>
      <c r="H94" s="81"/>
      <c r="I94" s="81"/>
      <c r="J94" s="81"/>
      <c r="K94" s="81"/>
      <c r="L94" s="5"/>
    </row>
    <row r="95" spans="1:12" ht="18.75" customHeight="1">
      <c r="B95" s="738" t="s">
        <v>400</v>
      </c>
      <c r="C95" s="184"/>
      <c r="D95" s="184"/>
      <c r="E95" s="184"/>
      <c r="F95" s="184"/>
      <c r="G95" s="184"/>
      <c r="H95" s="184"/>
      <c r="I95" s="184"/>
      <c r="J95" s="184"/>
      <c r="K95" s="78"/>
      <c r="L95" s="5"/>
    </row>
    <row r="96" spans="1:12" ht="15.75">
      <c r="C96" s="522" t="s">
        <v>90</v>
      </c>
      <c r="D96" s="523"/>
      <c r="E96" s="519"/>
      <c r="F96" s="520"/>
      <c r="G96" s="520"/>
      <c r="H96" s="520"/>
      <c r="I96" s="520"/>
      <c r="J96" s="520"/>
      <c r="K96" s="84"/>
      <c r="L96" s="230"/>
    </row>
    <row r="97" spans="2:12" ht="15.75">
      <c r="C97" s="524" t="s">
        <v>91</v>
      </c>
      <c r="D97" s="525"/>
      <c r="E97" s="519"/>
      <c r="F97" s="520"/>
      <c r="G97" s="520"/>
      <c r="H97" s="520"/>
      <c r="I97" s="520"/>
      <c r="J97" s="520"/>
      <c r="K97" s="84"/>
      <c r="L97" s="230"/>
    </row>
    <row r="98" spans="2:12" ht="15.75">
      <c r="C98" s="524" t="s">
        <v>92</v>
      </c>
      <c r="D98" s="525"/>
      <c r="E98" s="519"/>
      <c r="F98" s="520"/>
      <c r="G98" s="520"/>
      <c r="H98" s="520"/>
      <c r="I98" s="520"/>
      <c r="J98" s="520"/>
      <c r="K98" s="84"/>
      <c r="L98" s="230"/>
    </row>
    <row r="99" spans="2:12" ht="15.75" thickBot="1">
      <c r="B99" s="85"/>
      <c r="C99" s="86"/>
      <c r="D99" s="86"/>
      <c r="E99" s="87"/>
      <c r="F99" s="87"/>
      <c r="G99" s="87"/>
      <c r="H99" s="87"/>
      <c r="I99" s="87"/>
      <c r="J99" s="87"/>
      <c r="K99" s="3"/>
      <c r="L99" s="3"/>
    </row>
    <row r="100" spans="2:12" ht="56.25" customHeight="1" thickTop="1" thickBot="1">
      <c r="B100" s="739" t="s">
        <v>414</v>
      </c>
      <c r="C100" s="521"/>
      <c r="D100" s="521"/>
      <c r="E100" s="521"/>
      <c r="F100" s="521"/>
      <c r="G100" s="521"/>
      <c r="H100" s="521"/>
      <c r="I100" s="521"/>
      <c r="J100" s="740"/>
      <c r="K100" s="88"/>
      <c r="L100" s="5"/>
    </row>
    <row r="101" spans="2:12" ht="15.75" thickTop="1">
      <c r="B101" s="85"/>
      <c r="C101" s="86"/>
      <c r="D101" s="86"/>
      <c r="E101" s="87"/>
      <c r="F101" s="87"/>
      <c r="G101" s="87"/>
      <c r="H101" s="87"/>
      <c r="I101" s="87"/>
      <c r="J101" s="87"/>
      <c r="K101" s="3"/>
      <c r="L101" s="3"/>
    </row>
    <row r="102" spans="2:12" ht="18.75">
      <c r="B102" s="735" t="s">
        <v>380</v>
      </c>
      <c r="C102" s="735" t="s">
        <v>93</v>
      </c>
      <c r="D102" s="735"/>
      <c r="E102" s="735"/>
      <c r="F102" s="735"/>
      <c r="G102" s="735"/>
      <c r="H102" s="735"/>
      <c r="I102" s="735"/>
      <c r="J102" s="735"/>
      <c r="K102" s="76"/>
    </row>
    <row r="103" spans="2:12" ht="18.75">
      <c r="B103" s="89"/>
      <c r="C103" s="90"/>
      <c r="D103" s="6"/>
      <c r="E103" s="6"/>
      <c r="F103" s="6"/>
      <c r="G103" s="6"/>
      <c r="H103" s="6"/>
      <c r="I103" s="6"/>
      <c r="J103" s="4"/>
      <c r="K103" s="4"/>
      <c r="L103" s="4"/>
    </row>
    <row r="104" spans="2:12" ht="15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</row>
    <row r="105" spans="2:12" ht="49.9" customHeight="1">
      <c r="B105" s="91" t="s">
        <v>94</v>
      </c>
      <c r="C105" s="741" t="s">
        <v>371</v>
      </c>
      <c r="D105" s="741"/>
      <c r="E105" s="741"/>
      <c r="F105" s="741"/>
      <c r="H105" s="511"/>
      <c r="I105" s="511"/>
    </row>
    <row r="106" spans="2:12" ht="29.25" customHeight="1">
      <c r="C106" s="512" t="s">
        <v>371</v>
      </c>
      <c r="D106" s="512"/>
      <c r="E106" s="512"/>
      <c r="F106" s="512"/>
      <c r="H106" s="510" t="s">
        <v>96</v>
      </c>
      <c r="I106" s="510"/>
    </row>
    <row r="107" spans="2:12" ht="15" customHeight="1">
      <c r="B107" s="13"/>
      <c r="C107" s="13"/>
      <c r="D107" s="13"/>
      <c r="E107" s="13"/>
      <c r="F107" s="13"/>
      <c r="H107" s="13"/>
      <c r="I107" s="13"/>
    </row>
    <row r="108" spans="2:12" ht="35.25" customHeight="1">
      <c r="B108" s="91"/>
      <c r="C108" s="511"/>
      <c r="D108" s="511"/>
      <c r="E108" s="511"/>
      <c r="F108" s="511"/>
      <c r="G108" s="92"/>
    </row>
    <row r="109" spans="2:12" ht="15">
      <c r="C109" s="510" t="s">
        <v>95</v>
      </c>
      <c r="D109" s="510"/>
      <c r="E109" s="510"/>
      <c r="F109" s="510"/>
      <c r="G109" s="93"/>
    </row>
    <row r="111" spans="2:12" ht="49.9" customHeight="1">
      <c r="B111" s="91" t="s">
        <v>94</v>
      </c>
      <c r="C111" s="741" t="s">
        <v>372</v>
      </c>
      <c r="D111" s="741"/>
      <c r="E111" s="741"/>
      <c r="F111" s="741"/>
      <c r="H111" s="511"/>
      <c r="I111" s="511"/>
    </row>
    <row r="112" spans="2:12" ht="26.25" customHeight="1">
      <c r="C112" s="512" t="s">
        <v>372</v>
      </c>
      <c r="D112" s="512"/>
      <c r="E112" s="512"/>
      <c r="F112" s="512"/>
      <c r="H112" s="510" t="s">
        <v>96</v>
      </c>
      <c r="I112" s="510"/>
    </row>
    <row r="113" spans="2:6">
      <c r="B113" s="13"/>
      <c r="C113" s="13"/>
      <c r="D113" s="13"/>
      <c r="E113" s="13"/>
      <c r="F113" s="13"/>
    </row>
    <row r="114" spans="2:6" ht="36" customHeight="1">
      <c r="B114" s="47"/>
      <c r="C114" s="511"/>
      <c r="D114" s="511"/>
      <c r="E114" s="511"/>
      <c r="F114" s="511"/>
    </row>
    <row r="115" spans="2:6">
      <c r="C115" s="510" t="s">
        <v>95</v>
      </c>
      <c r="D115" s="510"/>
      <c r="E115" s="510"/>
      <c r="F115" s="510"/>
    </row>
    <row r="116" spans="2:6">
      <c r="B116" s="46"/>
      <c r="C116" s="46"/>
      <c r="D116" s="46"/>
      <c r="E116" s="46"/>
      <c r="F116" s="46"/>
    </row>
  </sheetData>
  <sheetProtection algorithmName="SHA-512" hashValue="J9a9zo4hWESGjT2MhEsTAIC2yMmbCu2VhhWk3YD+iPASmrKDEpHrdNGEXAvLSfKmCGml2Am26qoZ1+J4i5Tpng==" saltValue="X2BiI6v5ZwGZ0HWuHR0rSA==" spinCount="100000" sheet="1" selectLockedCells="1"/>
  <dataConsolidate/>
  <mergeCells count="141">
    <mergeCell ref="I43:J43"/>
    <mergeCell ref="I47:J47"/>
    <mergeCell ref="I48:J48"/>
    <mergeCell ref="I49:J49"/>
    <mergeCell ref="I50:J50"/>
    <mergeCell ref="C37:F37"/>
    <mergeCell ref="C38:F38"/>
    <mergeCell ref="C39:F39"/>
    <mergeCell ref="C40:F40"/>
    <mergeCell ref="C41:F41"/>
    <mergeCell ref="C42:F42"/>
    <mergeCell ref="C43:F43"/>
    <mergeCell ref="C44:F44"/>
    <mergeCell ref="C45:F45"/>
    <mergeCell ref="C47:F47"/>
    <mergeCell ref="C48:F48"/>
    <mergeCell ref="C49:F49"/>
    <mergeCell ref="C50:F50"/>
    <mergeCell ref="C46:F46"/>
    <mergeCell ref="I45:J45"/>
    <mergeCell ref="I46:J46"/>
    <mergeCell ref="B35:B36"/>
    <mergeCell ref="C12:E12"/>
    <mergeCell ref="F12:H12"/>
    <mergeCell ref="I41:J41"/>
    <mergeCell ref="I42:J42"/>
    <mergeCell ref="I40:J40"/>
    <mergeCell ref="I39:J39"/>
    <mergeCell ref="H35:H36"/>
    <mergeCell ref="I35:J36"/>
    <mergeCell ref="I38:J38"/>
    <mergeCell ref="B24:J30"/>
    <mergeCell ref="F15:H15"/>
    <mergeCell ref="C15:E15"/>
    <mergeCell ref="C17:E17"/>
    <mergeCell ref="F17:H17"/>
    <mergeCell ref="C115:F115"/>
    <mergeCell ref="C114:F114"/>
    <mergeCell ref="C111:F111"/>
    <mergeCell ref="C106:F106"/>
    <mergeCell ref="C105:F105"/>
    <mergeCell ref="C109:F109"/>
    <mergeCell ref="C108:F108"/>
    <mergeCell ref="C84:F84"/>
    <mergeCell ref="G84:H84"/>
    <mergeCell ref="C89:J89"/>
    <mergeCell ref="C90:J90"/>
    <mergeCell ref="H111:I111"/>
    <mergeCell ref="H112:I112"/>
    <mergeCell ref="E98:J98"/>
    <mergeCell ref="B100:J100"/>
    <mergeCell ref="C96:D96"/>
    <mergeCell ref="C97:D97"/>
    <mergeCell ref="C98:D98"/>
    <mergeCell ref="H106:I106"/>
    <mergeCell ref="C112:F112"/>
    <mergeCell ref="E96:J96"/>
    <mergeCell ref="E97:J97"/>
    <mergeCell ref="H105:I105"/>
    <mergeCell ref="B102:J102"/>
    <mergeCell ref="I51:J51"/>
    <mergeCell ref="F58:J58"/>
    <mergeCell ref="B69:J69"/>
    <mergeCell ref="I56:J56"/>
    <mergeCell ref="I54:J54"/>
    <mergeCell ref="I55:J55"/>
    <mergeCell ref="H65:J65"/>
    <mergeCell ref="H66:J66"/>
    <mergeCell ref="I59:J59"/>
    <mergeCell ref="C65:E65"/>
    <mergeCell ref="C66:E66"/>
    <mergeCell ref="C56:F56"/>
    <mergeCell ref="C51:F51"/>
    <mergeCell ref="C52:F52"/>
    <mergeCell ref="C53:F53"/>
    <mergeCell ref="C54:F54"/>
    <mergeCell ref="C55:F55"/>
    <mergeCell ref="I52:J52"/>
    <mergeCell ref="G60:H60"/>
    <mergeCell ref="I60:J60"/>
    <mergeCell ref="C85:H85"/>
    <mergeCell ref="B86:J86"/>
    <mergeCell ref="C79:F79"/>
    <mergeCell ref="C75:F75"/>
    <mergeCell ref="G35:G36"/>
    <mergeCell ref="F65:G65"/>
    <mergeCell ref="F66:G66"/>
    <mergeCell ref="B62:J62"/>
    <mergeCell ref="I37:J37"/>
    <mergeCell ref="F57:H57"/>
    <mergeCell ref="C57:E57"/>
    <mergeCell ref="I57:J57"/>
    <mergeCell ref="G59:H59"/>
    <mergeCell ref="C59:F59"/>
    <mergeCell ref="C60:F60"/>
    <mergeCell ref="I44:J44"/>
    <mergeCell ref="G78:H78"/>
    <mergeCell ref="G76:H76"/>
    <mergeCell ref="G72:H72"/>
    <mergeCell ref="C35:F36"/>
    <mergeCell ref="G70:H70"/>
    <mergeCell ref="G71:H71"/>
    <mergeCell ref="C71:F71"/>
    <mergeCell ref="I53:J53"/>
    <mergeCell ref="B3:G3"/>
    <mergeCell ref="B22:J22"/>
    <mergeCell ref="B5:C5"/>
    <mergeCell ref="D5:J5"/>
    <mergeCell ref="B32:J32"/>
    <mergeCell ref="B7:J7"/>
    <mergeCell ref="F11:H11"/>
    <mergeCell ref="C10:E10"/>
    <mergeCell ref="C13:E14"/>
    <mergeCell ref="C11:E11"/>
    <mergeCell ref="F10:H10"/>
    <mergeCell ref="F13:H14"/>
    <mergeCell ref="F18:H19"/>
    <mergeCell ref="C18:E19"/>
    <mergeCell ref="I9:J10"/>
    <mergeCell ref="I11:J11"/>
    <mergeCell ref="C16:E16"/>
    <mergeCell ref="F16:H16"/>
    <mergeCell ref="C72:F72"/>
    <mergeCell ref="G75:H75"/>
    <mergeCell ref="C76:F76"/>
    <mergeCell ref="G83:H83"/>
    <mergeCell ref="C83:F83"/>
    <mergeCell ref="G82:H82"/>
    <mergeCell ref="C82:F82"/>
    <mergeCell ref="G73:H73"/>
    <mergeCell ref="C74:F74"/>
    <mergeCell ref="G79:H79"/>
    <mergeCell ref="C80:F80"/>
    <mergeCell ref="G80:H80"/>
    <mergeCell ref="C81:F81"/>
    <mergeCell ref="G81:H81"/>
    <mergeCell ref="C77:F77"/>
    <mergeCell ref="G77:H77"/>
    <mergeCell ref="C78:F78"/>
    <mergeCell ref="G74:H74"/>
    <mergeCell ref="C73:F73"/>
  </mergeCells>
  <conditionalFormatting sqref="C15:E17">
    <cfRule type="expression" dxfId="29" priority="5">
      <formula>$F$13="Ja"</formula>
    </cfRule>
  </conditionalFormatting>
  <conditionalFormatting sqref="F15:H17">
    <cfRule type="expression" dxfId="26" priority="4">
      <formula>$F$13="Ja"</formula>
    </cfRule>
  </conditionalFormatting>
  <dataValidations count="3">
    <dataValidation type="list" allowBlank="1" showInputMessage="1" showErrorMessage="1" sqref="D61 D67 D64" xr:uid="{BF25F865-2C99-4208-A72B-F3C5E7C3DD79}">
      <formula1>#REF!</formula1>
    </dataValidation>
    <dataValidation type="decimal" operator="greaterThanOrEqual" allowBlank="1" showInputMessage="1" showErrorMessage="1" sqref="G71:H82 I37:J46" xr:uid="{76C63EA6-4E2E-416B-B03B-FEE88DBB1049}">
      <formula1>0</formula1>
    </dataValidation>
    <dataValidation type="list" allowBlank="1" showInputMessage="1" showErrorMessage="1" sqref="F12:H12" xr:uid="{8EFD68FA-B6DB-4935-8A8A-80BF8ED0DEE8}">
      <formula1>"Ja,Nein"</formula1>
    </dataValidation>
  </dataValidations>
  <pageMargins left="0.23622047244094491" right="0.23622047244094491" top="0.74803149606299213" bottom="0.74803149606299213" header="0.31496062992125984" footer="0.31496062992125984"/>
  <pageSetup paperSize="9" scale="70" orientation="portrait" verticalDpi="0" r:id="rId1"/>
  <headerFooter>
    <oddFooter>&amp;L&amp;9Version 07/2025&amp;R&amp;9Seite &amp;P von &amp;N</oddFooter>
  </headerFooter>
  <rowBreaks count="2" manualBreakCount="2">
    <brk id="61" max="9" man="1"/>
    <brk id="85" max="9" man="1"/>
  </rowBreaks>
  <drawing r:id="rId2"/>
  <legacyDrawing r:id="rId3"/>
  <tableParts count="1">
    <tablePart r:id="rId4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6" id="{1230DD35-8561-40FB-B774-5782869E1BB6}">
            <xm:f>NOT($F$10=Dropdownliste!$D$3)</xm:f>
            <x14:dxf>
              <font>
                <strike/>
                <color theme="1"/>
              </font>
              <fill>
                <patternFill>
                  <bgColor theme="2"/>
                </patternFill>
              </fill>
            </x14:dxf>
          </x14:cfRule>
          <xm:sqref>B59:B60</xm:sqref>
        </x14:conditionalFormatting>
        <x14:conditionalFormatting xmlns:xm="http://schemas.microsoft.com/office/excel/2006/main">
          <x14:cfRule type="expression" priority="1" id="{C25C099E-9D1A-41A2-9FA3-9E3E952641CF}">
            <xm:f>NOT($F$10=Dropdownliste!$D$4)</xm:f>
            <x14:dxf>
              <font>
                <strike/>
                <color theme="1"/>
              </font>
              <fill>
                <patternFill>
                  <bgColor theme="2"/>
                </patternFill>
              </fill>
            </x14:dxf>
          </x14:cfRule>
          <xm:sqref>B65:C66</xm:sqref>
        </x14:conditionalFormatting>
        <x14:conditionalFormatting xmlns:xm="http://schemas.microsoft.com/office/excel/2006/main">
          <x14:cfRule type="expression" priority="29" id="{DC0FC6A8-3D83-49E4-863E-9376E1B55F35}">
            <xm:f>NOT($F$10=Dropdownliste!$D$3)</xm:f>
            <x14:dxf>
              <font>
                <strike/>
                <color theme="1"/>
              </font>
              <fill>
                <patternFill>
                  <bgColor theme="2" tint="-9.9948118533890809E-2"/>
                </patternFill>
              </fill>
            </x14:dxf>
          </x14:cfRule>
          <xm:sqref>B32:J32</xm:sqref>
        </x14:conditionalFormatting>
        <x14:conditionalFormatting xmlns:xm="http://schemas.microsoft.com/office/excel/2006/main">
          <x14:cfRule type="expression" priority="30" id="{E2AEF44A-B352-4C9E-84B0-DF5312F7FC26}">
            <xm:f>NOT($F$10=Dropdownliste!$D$3)</xm:f>
            <x14:dxf>
              <font>
                <strike/>
                <color theme="1"/>
              </font>
              <fill>
                <patternFill>
                  <bgColor theme="2"/>
                </patternFill>
              </fill>
            </x14:dxf>
          </x14:cfRule>
          <xm:sqref>B33:J34 B35:C35 G35:J56 B36 B37:C56 B57:J60</xm:sqref>
        </x14:conditionalFormatting>
        <x14:conditionalFormatting xmlns:xm="http://schemas.microsoft.com/office/excel/2006/main">
          <x14:cfRule type="expression" priority="20" id="{FD8F8A0E-A46F-4599-A017-A835DCAAFFBB}">
            <xm:f>NOT($F$10=Dropdownliste!$D$4)</xm:f>
            <x14:dxf>
              <font>
                <strike/>
                <color theme="1"/>
              </font>
              <fill>
                <patternFill>
                  <bgColor theme="2" tint="-9.9948118533890809E-2"/>
                </patternFill>
              </fill>
            </x14:dxf>
          </x14:cfRule>
          <xm:sqref>B62:J62</xm:sqref>
        </x14:conditionalFormatting>
        <x14:conditionalFormatting xmlns:xm="http://schemas.microsoft.com/office/excel/2006/main">
          <x14:cfRule type="expression" priority="28" id="{630314CA-6FAF-48B8-9536-E0C4F1321FD0}">
            <xm:f>NOT($F$10=Dropdownliste!$D$4)</xm:f>
            <x14:dxf>
              <font>
                <strike/>
                <color theme="1"/>
              </font>
              <fill>
                <patternFill>
                  <bgColor theme="2"/>
                </patternFill>
              </fill>
            </x14:dxf>
          </x14:cfRule>
          <xm:sqref>B62:J64 F65:J66 B67:J84</xm:sqref>
        </x14:conditionalFormatting>
        <x14:conditionalFormatting xmlns:xm="http://schemas.microsoft.com/office/excel/2006/main">
          <x14:cfRule type="expression" priority="3" id="{1DAC4837-8B72-423A-8E23-73DF13177DAE}">
            <xm:f>$F$10=Dropdownliste!$D$4</xm:f>
            <x14:dxf>
              <border>
                <right style="hair">
                  <color auto="1"/>
                </right>
                <top style="hair">
                  <color auto="1"/>
                </top>
                <bottom style="hair">
                  <color auto="1"/>
                </bottom>
                <vertical/>
                <horizontal/>
              </border>
            </x14:dxf>
          </x14:cfRule>
          <xm:sqref>C12:E14</xm:sqref>
        </x14:conditionalFormatting>
        <x14:conditionalFormatting xmlns:xm="http://schemas.microsoft.com/office/excel/2006/main">
          <x14:cfRule type="expression" priority="7" id="{7CD94F50-C7F0-4DF8-9E4F-C0C4A7F38248}">
            <xm:f>$F$10=Dropdownliste!$D$4</xm:f>
            <x14:dxf>
              <border>
                <right style="hair">
                  <color auto="1"/>
                </right>
                <top style="hair">
                  <color auto="1"/>
                </top>
                <bottom style="hair">
                  <color auto="1"/>
                </bottom>
                <vertical/>
                <horizontal/>
              </border>
            </x14:dxf>
          </x14:cfRule>
          <xm:sqref>C18:E19</xm:sqref>
        </x14:conditionalFormatting>
        <x14:conditionalFormatting xmlns:xm="http://schemas.microsoft.com/office/excel/2006/main">
          <x14:cfRule type="expression" priority="2" id="{24D7DB79-167E-4640-B769-5ADE47F12996}">
            <xm:f>$F$10=Dropdownliste!$D$4</xm:f>
            <x14:dxf>
              <fill>
                <patternFill>
                  <bgColor rgb="FFCCFFCC"/>
                </patternFill>
              </fill>
              <border>
                <left style="hair">
                  <color auto="1"/>
                </left>
                <right style="hair">
                  <color auto="1"/>
                </right>
                <top style="hair">
                  <color auto="1"/>
                </top>
                <bottom style="hair">
                  <color auto="1"/>
                </bottom>
                <vertical/>
                <horizontal/>
              </border>
            </x14:dxf>
          </x14:cfRule>
          <xm:sqref>F12:H14</xm:sqref>
        </x14:conditionalFormatting>
        <x14:conditionalFormatting xmlns:xm="http://schemas.microsoft.com/office/excel/2006/main">
          <x14:cfRule type="expression" priority="6" id="{DD296DAF-8403-4745-9EEC-0DE5555F0FBE}">
            <xm:f>$F$10=Dropdownliste!$D$4</xm:f>
            <x14:dxf>
              <fill>
                <patternFill>
                  <bgColor rgb="FFCCFFCC"/>
                </patternFill>
              </fill>
              <border>
                <left style="hair">
                  <color auto="1"/>
                </left>
                <right style="hair">
                  <color auto="1"/>
                </right>
                <top style="hair">
                  <color auto="1"/>
                </top>
                <bottom style="hair">
                  <color auto="1"/>
                </bottom>
                <vertical/>
                <horizontal/>
              </border>
            </x14:dxf>
          </x14:cfRule>
          <xm:sqref>F18:H19</xm:sqref>
        </x14:conditionalFormatting>
        <x14:conditionalFormatting xmlns:xm="http://schemas.microsoft.com/office/excel/2006/main">
          <x14:cfRule type="expression" priority="23" id="{9722A59A-AA5D-4247-B4D4-D8CC5C4F696D}">
            <xm:f>NOT($F$65=Dropdownliste!$D$24)</xm:f>
            <x14:dxf>
              <border>
                <left style="hair">
                  <color auto="1"/>
                </left>
                <right style="hair">
                  <color auto="1"/>
                </right>
                <top style="hair">
                  <color auto="1"/>
                </top>
                <bottom style="hair">
                  <color auto="1"/>
                </bottom>
                <vertical/>
                <horizontal/>
              </border>
            </x14:dxf>
          </x14:cfRule>
          <xm:sqref>H65:J65</xm:sqref>
        </x14:conditionalFormatting>
        <x14:conditionalFormatting xmlns:xm="http://schemas.microsoft.com/office/excel/2006/main">
          <x14:cfRule type="expression" priority="25" id="{8F0128A2-FA57-4DC5-BB66-496EA6564FA1}">
            <xm:f>NOT($F$66=Dropdownliste!$D$24)</xm:f>
            <x14:dxf>
              <border>
                <left style="hair">
                  <color auto="1"/>
                </left>
                <right style="hair">
                  <color auto="1"/>
                </right>
                <top style="hair">
                  <color auto="1"/>
                </top>
                <bottom style="hair">
                  <color auto="1"/>
                </bottom>
                <vertical/>
                <horizontal/>
              </border>
            </x14:dxf>
          </x14:cfRule>
          <xm:sqref>H66:J66</xm:sqref>
        </x14:conditionalFormatting>
        <x14:conditionalFormatting xmlns:xm="http://schemas.microsoft.com/office/excel/2006/main">
          <x14:cfRule type="expression" priority="72" id="{5E6B2796-9A46-424B-9953-3AEE8A4B9E45}">
            <xm:f>NOT($G$60=Dropdownliste!$D$24)</xm:f>
            <x14:dxf>
              <border>
                <left style="hair">
                  <color auto="1"/>
                </left>
                <right style="hair">
                  <color auto="1"/>
                </right>
                <top style="hair">
                  <color auto="1"/>
                </top>
                <bottom style="hair">
                  <color auto="1"/>
                </bottom>
                <vertical/>
                <horizontal/>
              </border>
            </x14:dxf>
          </x14:cfRule>
          <xm:sqref>I60:J60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1D682EAD-CC21-4DC0-B5AC-FBBD49637B3C}">
          <x14:formula1>
            <xm:f>Dropdownliste!$B$9:$B$11</xm:f>
          </x14:formula1>
          <xm:sqref>F13 F18</xm:sqref>
        </x14:dataValidation>
        <x14:dataValidation type="list" allowBlank="1" showInputMessage="1" showErrorMessage="1" xr:uid="{6AF3FCCC-2E34-47F3-8747-38BE4E9F76C0}">
          <x14:formula1>
            <xm:f>Dropdownliste!$D$2:$D$4</xm:f>
          </x14:formula1>
          <xm:sqref>F10</xm:sqref>
        </x14:dataValidation>
        <x14:dataValidation type="list" allowBlank="1" showInputMessage="1" showErrorMessage="1" xr:uid="{43C72976-B69D-4E2C-9F0B-A64315F6E96F}">
          <x14:formula1>
            <xm:f>Dropdownliste!$B$14:$B$16</xm:f>
          </x14:formula1>
          <xm:sqref>G59</xm:sqref>
        </x14:dataValidation>
        <x14:dataValidation type="list" allowBlank="1" showInputMessage="1" showErrorMessage="1" xr:uid="{FD053FDA-9A80-4302-9443-16433F2CB288}">
          <x14:formula1>
            <xm:f>Dropdownliste!$D$24:$D$26</xm:f>
          </x14:formula1>
          <xm:sqref>G60 F65:G66</xm:sqref>
        </x14:dataValidation>
        <x14:dataValidation type="list" allowBlank="1" showInputMessage="1" showErrorMessage="1" xr:uid="{A44C6512-C82A-47CD-942D-943A0E8E18CD}">
          <x14:formula1>
            <xm:f>Dropdownliste!$D$7:$D$12</xm:f>
          </x14:formula1>
          <xm:sqref>C37:C56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18C98-B9E0-4AD9-9970-A23CCC4910F2}">
  <sheetPr codeName="Tabelle3"/>
  <dimension ref="A1:M110"/>
  <sheetViews>
    <sheetView showGridLines="0" zoomScaleNormal="100" workbookViewId="0">
      <selection activeCell="B9" sqref="B9:J14"/>
    </sheetView>
  </sheetViews>
  <sheetFormatPr baseColWidth="10" defaultColWidth="11.42578125" defaultRowHeight="12.75"/>
  <cols>
    <col min="1" max="1" width="2.140625" style="1" customWidth="1"/>
    <col min="2" max="2" width="3.85546875" style="1" customWidth="1"/>
    <col min="3" max="3" width="16" style="1" customWidth="1"/>
    <col min="4" max="4" width="16.28515625" style="1" customWidth="1"/>
    <col min="5" max="5" width="19.7109375" style="1" customWidth="1"/>
    <col min="6" max="6" width="22.28515625" style="1" customWidth="1"/>
    <col min="7" max="8" width="15" style="1" customWidth="1"/>
    <col min="9" max="9" width="12.7109375" style="1" customWidth="1"/>
    <col min="10" max="10" width="12.85546875" style="1" customWidth="1"/>
    <col min="11" max="11" width="2.140625" style="1" customWidth="1"/>
    <col min="12" max="12" width="11.42578125" style="2"/>
    <col min="13" max="13" width="0" style="2" hidden="1" customWidth="1"/>
    <col min="14" max="16384" width="11.42578125" style="2"/>
  </cols>
  <sheetData>
    <row r="1" spans="1:13" s="1" customFormat="1"/>
    <row r="2" spans="1:13" customFormat="1" ht="32.25" customHeight="1">
      <c r="B2" s="48"/>
      <c r="C2" s="48"/>
      <c r="D2" s="48"/>
      <c r="E2" s="48"/>
      <c r="F2" s="48"/>
      <c r="G2" s="48"/>
      <c r="H2" s="48"/>
      <c r="I2" s="49"/>
      <c r="J2" s="49"/>
      <c r="K2" s="49"/>
      <c r="M2" s="94"/>
    </row>
    <row r="3" spans="1:13" s="16" customFormat="1" ht="31.5" customHeight="1">
      <c r="B3" s="720" t="s">
        <v>289</v>
      </c>
      <c r="C3" s="720"/>
      <c r="D3" s="720"/>
      <c r="E3" s="720"/>
      <c r="F3" s="720"/>
      <c r="G3" s="720"/>
    </row>
    <row r="4" spans="1:13">
      <c r="B4" s="63"/>
      <c r="C4" s="63"/>
      <c r="D4" s="63"/>
      <c r="E4" s="63"/>
      <c r="F4" s="63"/>
      <c r="G4" s="63"/>
    </row>
    <row r="5" spans="1:13" ht="48" customHeight="1">
      <c r="A5" s="14"/>
      <c r="B5" s="472" t="s">
        <v>154</v>
      </c>
      <c r="C5" s="473"/>
      <c r="D5" s="561" t="s">
        <v>362</v>
      </c>
      <c r="E5" s="562"/>
      <c r="F5" s="562"/>
      <c r="G5" s="562"/>
      <c r="H5" s="562"/>
      <c r="I5" s="562"/>
      <c r="J5" s="563"/>
      <c r="K5" s="14"/>
    </row>
    <row r="6" spans="1:13">
      <c r="B6" s="64"/>
      <c r="C6" s="64"/>
      <c r="D6" s="64"/>
      <c r="E6" s="64"/>
      <c r="F6" s="64"/>
      <c r="G6" s="64"/>
      <c r="H6" s="64"/>
      <c r="I6" s="64"/>
      <c r="J6" s="64"/>
    </row>
    <row r="7" spans="1:13" ht="18.75">
      <c r="B7" s="742" t="s">
        <v>27</v>
      </c>
      <c r="C7" s="742"/>
      <c r="D7" s="742"/>
      <c r="E7" s="742"/>
      <c r="F7" s="742"/>
      <c r="G7" s="742"/>
      <c r="H7" s="742"/>
      <c r="I7" s="742"/>
      <c r="J7" s="742"/>
    </row>
    <row r="8" spans="1:13" ht="3.75" customHeight="1">
      <c r="B8" s="95"/>
      <c r="C8" s="95"/>
      <c r="D8" s="95"/>
      <c r="E8" s="95"/>
      <c r="F8" s="95"/>
      <c r="G8" s="95"/>
      <c r="H8" s="95"/>
      <c r="I8" s="95"/>
      <c r="J8" s="95"/>
    </row>
    <row r="9" spans="1:13" ht="15.75">
      <c r="A9" s="14"/>
      <c r="B9" s="564"/>
      <c r="C9" s="565"/>
      <c r="D9" s="565"/>
      <c r="E9" s="565"/>
      <c r="F9" s="565"/>
      <c r="G9" s="565"/>
      <c r="H9" s="565"/>
      <c r="I9" s="565"/>
      <c r="J9" s="566"/>
      <c r="K9" s="14"/>
    </row>
    <row r="10" spans="1:13" ht="15.75">
      <c r="A10" s="14"/>
      <c r="B10" s="567"/>
      <c r="C10" s="568"/>
      <c r="D10" s="568"/>
      <c r="E10" s="568"/>
      <c r="F10" s="568"/>
      <c r="G10" s="568"/>
      <c r="H10" s="568"/>
      <c r="I10" s="568"/>
      <c r="J10" s="569"/>
      <c r="K10" s="14"/>
    </row>
    <row r="11" spans="1:13" ht="15.75">
      <c r="A11" s="14"/>
      <c r="B11" s="567"/>
      <c r="C11" s="568"/>
      <c r="D11" s="568"/>
      <c r="E11" s="568"/>
      <c r="F11" s="568"/>
      <c r="G11" s="568"/>
      <c r="H11" s="568"/>
      <c r="I11" s="568"/>
      <c r="J11" s="569"/>
      <c r="K11" s="14"/>
    </row>
    <row r="12" spans="1:13" ht="15.75">
      <c r="A12" s="14"/>
      <c r="B12" s="567"/>
      <c r="C12" s="568"/>
      <c r="D12" s="568"/>
      <c r="E12" s="568"/>
      <c r="F12" s="568"/>
      <c r="G12" s="568"/>
      <c r="H12" s="568"/>
      <c r="I12" s="568"/>
      <c r="J12" s="569"/>
      <c r="K12" s="14"/>
    </row>
    <row r="13" spans="1:13" ht="15.75">
      <c r="A13" s="14"/>
      <c r="B13" s="570"/>
      <c r="C13" s="571"/>
      <c r="D13" s="571"/>
      <c r="E13" s="571"/>
      <c r="F13" s="571"/>
      <c r="G13" s="571"/>
      <c r="H13" s="571"/>
      <c r="I13" s="571"/>
      <c r="J13" s="572"/>
      <c r="K13" s="14"/>
    </row>
    <row r="14" spans="1:13" ht="15.75">
      <c r="A14" s="14"/>
      <c r="B14" s="573"/>
      <c r="C14" s="574"/>
      <c r="D14" s="574"/>
      <c r="E14" s="574"/>
      <c r="F14" s="574"/>
      <c r="G14" s="574"/>
      <c r="H14" s="574"/>
      <c r="I14" s="574"/>
      <c r="J14" s="575"/>
      <c r="K14" s="14"/>
    </row>
    <row r="15" spans="1:13" ht="15.75" customHeight="1">
      <c r="B15" s="66"/>
      <c r="C15" s="66"/>
      <c r="D15" s="66"/>
      <c r="E15" s="66"/>
      <c r="F15" s="66"/>
      <c r="G15" s="96"/>
      <c r="H15" s="96"/>
      <c r="I15" s="96"/>
      <c r="J15" s="96"/>
    </row>
    <row r="16" spans="1:13" s="102" customFormat="1" ht="12.75" customHeight="1">
      <c r="A16" s="14"/>
      <c r="B16" s="98" t="s">
        <v>158</v>
      </c>
      <c r="D16" s="99"/>
      <c r="E16" s="100"/>
      <c r="F16" s="101"/>
      <c r="G16" s="417"/>
      <c r="H16" s="417"/>
      <c r="I16" s="417"/>
      <c r="J16" s="417"/>
      <c r="K16" s="14"/>
    </row>
    <row r="17" spans="1:13" s="201" customFormat="1" ht="22.5" customHeight="1">
      <c r="A17" s="106"/>
      <c r="B17" s="106"/>
      <c r="C17" s="538" t="s">
        <v>165</v>
      </c>
      <c r="D17" s="576"/>
      <c r="E17" s="576"/>
      <c r="F17" s="200" t="s">
        <v>3</v>
      </c>
      <c r="G17" s="584" t="str" cm="1">
        <f t="array" ref="G17">IFERROR(_xlfn.IFS(F17="Ja","Holz- bzw. Biomasseheizungen sowie Wärmepumpen sind nur in Gebieten förderungsfähig, in denen keine Möglichkeit zum Anschluss an eine klimafreundlich beziehungsweise hocheffiziente Fernwärmeversorgung besteht.",F18="Nein","Bitte beachten Sie, dass nur eine Umstellung von bestehenden fossilen Heizungsanlagen auf umwelt- und klimafreundliche Wärmeerzeuger förderfähig  ist."),"")</f>
        <v/>
      </c>
      <c r="H17" s="584"/>
      <c r="I17" s="584"/>
      <c r="J17" s="584"/>
      <c r="K17" s="106"/>
      <c r="M17" s="201" t="b">
        <f>NOT(OR($F$20=Dropdownliste!F3,$F$21=Dropdownliste!F3))</f>
        <v>1</v>
      </c>
    </row>
    <row r="18" spans="1:13" s="201" customFormat="1" ht="22.5" customHeight="1">
      <c r="A18" s="106"/>
      <c r="B18" s="202"/>
      <c r="C18" s="537" t="s">
        <v>309</v>
      </c>
      <c r="D18" s="537"/>
      <c r="E18" s="538"/>
      <c r="F18" s="200" t="s">
        <v>3</v>
      </c>
      <c r="G18" s="584"/>
      <c r="H18" s="584"/>
      <c r="I18" s="584"/>
      <c r="J18" s="584"/>
      <c r="K18" s="203"/>
      <c r="M18" s="201" t="b">
        <f>NOT(OR($F$20=Dropdownliste!F4,$F$21=Dropdownliste!F4))</f>
        <v>1</v>
      </c>
    </row>
    <row r="19" spans="1:13" ht="22.5" customHeight="1">
      <c r="B19" s="202"/>
      <c r="C19" s="586" t="str">
        <f>IF(F18="Ja","Ersetzter Energieträger","")</f>
        <v/>
      </c>
      <c r="D19" s="586"/>
      <c r="E19" s="586"/>
      <c r="F19" s="204"/>
      <c r="G19" s="584"/>
      <c r="H19" s="584"/>
      <c r="I19" s="584"/>
      <c r="J19" s="584"/>
      <c r="K19" s="8"/>
      <c r="M19" s="201" t="b">
        <f>NOT(OR($F$20=Dropdownliste!F5,$F$21=Dropdownliste!F5))</f>
        <v>1</v>
      </c>
    </row>
    <row r="20" spans="1:13" s="201" customFormat="1" ht="22.5" customHeight="1">
      <c r="A20" s="106"/>
      <c r="B20" s="106"/>
      <c r="C20" s="537" t="s">
        <v>36</v>
      </c>
      <c r="D20" s="537"/>
      <c r="E20" s="538"/>
      <c r="F20" s="200" t="s">
        <v>3</v>
      </c>
      <c r="G20" s="577" t="str">
        <f>IF(F20="bitte auswählen","","Bitte scrollen Sie zu der entsprechenden Maßnahme nach unten")</f>
        <v/>
      </c>
      <c r="H20" s="577"/>
      <c r="I20" s="577"/>
      <c r="J20" s="577"/>
      <c r="K20" s="106"/>
      <c r="M20" s="201" t="b">
        <f>NOT(OR($F$20=Dropdownliste!F6,$F$21=Dropdownliste!F6))</f>
        <v>1</v>
      </c>
    </row>
    <row r="21" spans="1:13" s="201" customFormat="1" ht="22.5" customHeight="1">
      <c r="A21" s="106"/>
      <c r="B21" s="106"/>
      <c r="C21" s="537" t="s">
        <v>449</v>
      </c>
      <c r="D21" s="537"/>
      <c r="E21" s="538"/>
      <c r="F21" s="200" t="s">
        <v>3</v>
      </c>
      <c r="G21" s="577" t="str">
        <f>IF(F21="bitte auswählen","","Bitte scrollen Sie zu der entsprechenden Maßnahme nach unten")</f>
        <v/>
      </c>
      <c r="H21" s="577"/>
      <c r="I21" s="577"/>
      <c r="J21" s="577"/>
      <c r="K21" s="106"/>
    </row>
    <row r="22" spans="1:13" s="102" customFormat="1" ht="15.75">
      <c r="A22" s="14"/>
      <c r="B22" s="104"/>
      <c r="D22" s="107"/>
      <c r="E22" s="107"/>
      <c r="F22" s="107"/>
      <c r="G22" s="108"/>
      <c r="H22" s="108"/>
      <c r="I22" s="108"/>
      <c r="J22" s="108"/>
      <c r="K22" s="105"/>
    </row>
    <row r="23" spans="1:13" ht="18.75">
      <c r="A23" s="15"/>
      <c r="B23" s="735" t="s">
        <v>37</v>
      </c>
      <c r="C23" s="735"/>
      <c r="D23" s="735"/>
      <c r="E23" s="735"/>
      <c r="F23" s="735"/>
      <c r="G23" s="735"/>
      <c r="H23" s="735"/>
      <c r="I23" s="735"/>
      <c r="J23" s="735"/>
      <c r="K23" s="15"/>
    </row>
    <row r="24" spans="1:13" ht="12.75" customHeight="1">
      <c r="B24" s="109"/>
      <c r="C24" s="110"/>
      <c r="D24" s="110"/>
      <c r="E24" s="110"/>
      <c r="F24" s="110"/>
      <c r="G24" s="110"/>
      <c r="H24" s="110"/>
      <c r="I24" s="110"/>
      <c r="J24" s="110"/>
    </row>
    <row r="25" spans="1:13" ht="15.75">
      <c r="B25" s="99" t="s">
        <v>158</v>
      </c>
      <c r="C25" s="2"/>
      <c r="D25" s="206"/>
      <c r="E25" s="207"/>
      <c r="F25" s="110"/>
      <c r="G25" s="110"/>
      <c r="H25" s="110"/>
      <c r="I25" s="205"/>
      <c r="J25" s="205"/>
    </row>
    <row r="26" spans="1:13">
      <c r="B26" s="151"/>
      <c r="C26" s="468" t="s">
        <v>159</v>
      </c>
      <c r="D26" s="468"/>
      <c r="E26" s="469"/>
      <c r="F26" s="200" t="s">
        <v>3</v>
      </c>
      <c r="G26" s="208" t="str">
        <f>IF(F26="Sonstige","Beschreibung:","")</f>
        <v/>
      </c>
      <c r="H26" s="578"/>
      <c r="I26" s="578"/>
      <c r="J26" s="151"/>
    </row>
    <row r="27" spans="1:13">
      <c r="B27" s="151"/>
      <c r="C27" s="468" t="s">
        <v>160</v>
      </c>
      <c r="D27" s="468"/>
      <c r="E27" s="469"/>
      <c r="F27" s="427"/>
      <c r="G27" s="110"/>
      <c r="H27" s="110"/>
      <c r="I27" s="151"/>
      <c r="J27" s="151"/>
    </row>
    <row r="28" spans="1:13">
      <c r="B28" s="151"/>
      <c r="C28" s="468" t="s">
        <v>161</v>
      </c>
      <c r="D28" s="468"/>
      <c r="E28" s="469"/>
      <c r="F28" s="427"/>
      <c r="G28" s="110"/>
      <c r="H28" s="110"/>
      <c r="I28" s="151"/>
      <c r="J28" s="151"/>
    </row>
    <row r="29" spans="1:13">
      <c r="B29" s="151"/>
      <c r="C29" s="468" t="s">
        <v>162</v>
      </c>
      <c r="D29" s="468"/>
      <c r="E29" s="469"/>
      <c r="F29" s="210"/>
      <c r="G29" s="110"/>
      <c r="H29" s="110"/>
      <c r="I29" s="151"/>
      <c r="J29" s="151"/>
    </row>
    <row r="30" spans="1:13">
      <c r="B30" s="151"/>
      <c r="C30" s="468" t="s">
        <v>163</v>
      </c>
      <c r="D30" s="468"/>
      <c r="E30" s="469"/>
      <c r="F30" s="210"/>
      <c r="G30" s="110"/>
      <c r="H30" s="110"/>
      <c r="I30" s="151"/>
      <c r="J30" s="151"/>
    </row>
    <row r="31" spans="1:13" ht="15" customHeight="1">
      <c r="B31" s="151"/>
      <c r="C31" s="468" t="s">
        <v>465</v>
      </c>
      <c r="D31" s="468"/>
      <c r="E31" s="469"/>
      <c r="F31" s="426" t="s">
        <v>472</v>
      </c>
      <c r="G31" s="110"/>
      <c r="H31" s="110"/>
      <c r="I31" s="151"/>
      <c r="J31" s="151"/>
    </row>
    <row r="32" spans="1:13">
      <c r="B32" s="151"/>
      <c r="C32" s="468" t="str">
        <f>IF(F31="über 55°C","Jahresarbeitszahl (JAZ) der Wärmepumpe","")</f>
        <v/>
      </c>
      <c r="D32" s="468"/>
      <c r="E32" s="468"/>
      <c r="F32" s="251"/>
      <c r="G32" s="110"/>
      <c r="H32" s="110"/>
      <c r="I32" s="151"/>
      <c r="J32" s="151"/>
    </row>
    <row r="33" spans="1:11">
      <c r="B33" s="71"/>
      <c r="C33" s="468" t="s">
        <v>164</v>
      </c>
      <c r="D33" s="468"/>
      <c r="E33" s="469"/>
      <c r="F33" s="211" t="s">
        <v>3</v>
      </c>
      <c r="G33" s="579" t="s">
        <v>313</v>
      </c>
      <c r="H33" s="580"/>
      <c r="I33" s="212" t="str">
        <f>IF(F33='GWP-Liste'!I2,"-",VLOOKUP(F33,'GWP-Liste'!$I$3:$K$66,3,0))</f>
        <v>-</v>
      </c>
      <c r="J33" s="72"/>
    </row>
    <row r="34" spans="1:11">
      <c r="B34" s="71"/>
      <c r="C34" s="581" t="str">
        <f>IF(F33="Sonstige","Sonstiges Kältemittel angeben:","")</f>
        <v/>
      </c>
      <c r="D34" s="581"/>
      <c r="E34" s="581"/>
      <c r="F34" s="251"/>
      <c r="G34" s="585" t="str">
        <f>IF(F33="Sonstige","mit einem GWP von ...","")</f>
        <v/>
      </c>
      <c r="H34" s="585"/>
      <c r="I34" s="252"/>
      <c r="J34" s="72"/>
    </row>
    <row r="35" spans="1:11" ht="15.75">
      <c r="B35" s="99" t="s">
        <v>166</v>
      </c>
      <c r="C35" s="2"/>
      <c r="D35" s="206"/>
      <c r="E35" s="213"/>
      <c r="F35" s="214"/>
      <c r="G35" s="110"/>
      <c r="H35" s="110"/>
      <c r="I35" s="110"/>
      <c r="J35" s="110"/>
    </row>
    <row r="36" spans="1:11">
      <c r="B36" s="151"/>
      <c r="C36" s="468" t="s">
        <v>167</v>
      </c>
      <c r="D36" s="468"/>
      <c r="E36" s="469"/>
      <c r="F36" s="236" t="s">
        <v>3</v>
      </c>
      <c r="G36" s="110"/>
      <c r="H36" s="110"/>
      <c r="I36" s="151"/>
      <c r="J36" s="151"/>
    </row>
    <row r="37" spans="1:11">
      <c r="B37" s="106"/>
      <c r="C37" s="180"/>
      <c r="D37" s="180"/>
      <c r="E37" s="215"/>
      <c r="F37" s="216"/>
      <c r="G37" s="110"/>
      <c r="H37" s="110"/>
      <c r="I37" s="158"/>
      <c r="J37" s="158"/>
    </row>
    <row r="38" spans="1:11" ht="15.75">
      <c r="B38" s="99" t="s">
        <v>168</v>
      </c>
      <c r="C38" s="2"/>
      <c r="D38" s="206"/>
      <c r="E38" s="213"/>
      <c r="F38" s="425"/>
      <c r="G38" s="110"/>
      <c r="H38" s="110"/>
      <c r="I38" s="158"/>
      <c r="J38" s="158"/>
    </row>
    <row r="39" spans="1:11">
      <c r="B39" s="106"/>
      <c r="C39" s="464" t="s">
        <v>169</v>
      </c>
      <c r="D39" s="464"/>
      <c r="E39" s="465"/>
      <c r="F39" s="481" t="s">
        <v>3</v>
      </c>
      <c r="G39" s="483"/>
      <c r="H39" s="582" t="str">
        <f>IF(F39="kein Strom aus erneuerbaren Energieträgern","keine Förderung möglich!","")</f>
        <v/>
      </c>
      <c r="I39" s="583"/>
      <c r="J39" s="158"/>
    </row>
    <row r="40" spans="1:11">
      <c r="B40" s="106"/>
      <c r="C40" s="217"/>
      <c r="D40" s="217"/>
      <c r="E40" s="217"/>
      <c r="F40" s="218"/>
      <c r="G40" s="110"/>
      <c r="H40" s="110"/>
      <c r="I40" s="158"/>
      <c r="J40" s="158"/>
    </row>
    <row r="41" spans="1:11" s="102" customFormat="1" ht="15.75">
      <c r="A41" s="14"/>
      <c r="B41" s="116" t="s">
        <v>290</v>
      </c>
      <c r="D41" s="116"/>
      <c r="E41" s="112"/>
      <c r="F41" s="117"/>
      <c r="G41" s="101"/>
      <c r="H41" s="101"/>
      <c r="I41" s="111"/>
      <c r="J41" s="111"/>
      <c r="K41" s="14"/>
    </row>
    <row r="42" spans="1:11" ht="25.5">
      <c r="B42" s="106"/>
      <c r="C42" s="547"/>
      <c r="D42" s="547"/>
      <c r="E42" s="548"/>
      <c r="F42" s="743" t="s">
        <v>379</v>
      </c>
      <c r="G42" s="744" t="s">
        <v>473</v>
      </c>
      <c r="H42" s="745"/>
      <c r="I42" s="158"/>
      <c r="J42" s="158"/>
    </row>
    <row r="43" spans="1:11" ht="14.45" customHeight="1">
      <c r="B43" s="106"/>
      <c r="C43" s="535" t="s">
        <v>37</v>
      </c>
      <c r="D43" s="535"/>
      <c r="E43" s="536"/>
      <c r="F43" s="234">
        <v>0</v>
      </c>
      <c r="G43" s="557"/>
      <c r="H43" s="558"/>
      <c r="I43" s="158"/>
      <c r="J43" s="158"/>
    </row>
    <row r="44" spans="1:11" ht="14.45" customHeight="1">
      <c r="B44" s="106"/>
      <c r="C44" s="535" t="s">
        <v>301</v>
      </c>
      <c r="D44" s="535"/>
      <c r="E44" s="536"/>
      <c r="F44" s="234">
        <v>0</v>
      </c>
      <c r="G44" s="557"/>
      <c r="H44" s="558"/>
      <c r="I44" s="158"/>
      <c r="J44" s="158"/>
    </row>
    <row r="45" spans="1:11" ht="14.45" customHeight="1">
      <c r="B45" s="106"/>
      <c r="C45" s="535" t="s">
        <v>128</v>
      </c>
      <c r="D45" s="535"/>
      <c r="E45" s="536"/>
      <c r="F45" s="234">
        <v>0</v>
      </c>
      <c r="G45" s="557"/>
      <c r="H45" s="558"/>
      <c r="I45" s="158"/>
      <c r="J45" s="158"/>
    </row>
    <row r="46" spans="1:11" ht="14.45" customHeight="1">
      <c r="B46" s="106"/>
      <c r="C46" s="535" t="s">
        <v>302</v>
      </c>
      <c r="D46" s="535"/>
      <c r="E46" s="536"/>
      <c r="F46" s="234">
        <v>0</v>
      </c>
      <c r="G46" s="557"/>
      <c r="H46" s="558"/>
      <c r="I46" s="158"/>
      <c r="J46" s="158"/>
    </row>
    <row r="47" spans="1:11" ht="14.45" customHeight="1">
      <c r="B47" s="106"/>
      <c r="C47" s="535" t="s">
        <v>303</v>
      </c>
      <c r="D47" s="535"/>
      <c r="E47" s="536"/>
      <c r="F47" s="234">
        <v>0</v>
      </c>
      <c r="G47" s="557"/>
      <c r="H47" s="558"/>
      <c r="I47" s="158"/>
      <c r="J47" s="158"/>
    </row>
    <row r="48" spans="1:11" ht="14.45" customHeight="1">
      <c r="B48" s="106"/>
      <c r="C48" s="535" t="s">
        <v>304</v>
      </c>
      <c r="D48" s="535"/>
      <c r="E48" s="536"/>
      <c r="F48" s="234">
        <v>0</v>
      </c>
      <c r="G48" s="557"/>
      <c r="H48" s="558"/>
      <c r="I48" s="158"/>
      <c r="J48" s="158"/>
    </row>
    <row r="49" spans="1:13" ht="14.45" customHeight="1">
      <c r="B49" s="106"/>
      <c r="C49" s="535" t="s">
        <v>305</v>
      </c>
      <c r="D49" s="535"/>
      <c r="E49" s="536"/>
      <c r="F49" s="234">
        <v>0</v>
      </c>
      <c r="G49" s="557"/>
      <c r="H49" s="558"/>
      <c r="I49" s="158"/>
      <c r="J49" s="158"/>
    </row>
    <row r="50" spans="1:13" ht="14.45" customHeight="1">
      <c r="B50" s="106"/>
      <c r="C50" s="535" t="s">
        <v>306</v>
      </c>
      <c r="D50" s="535"/>
      <c r="E50" s="536"/>
      <c r="F50" s="234">
        <v>0</v>
      </c>
      <c r="G50" s="557"/>
      <c r="H50" s="558"/>
      <c r="I50" s="158"/>
      <c r="J50" s="158"/>
    </row>
    <row r="51" spans="1:13" ht="14.45" customHeight="1">
      <c r="B51" s="106"/>
      <c r="C51" s="543" t="s">
        <v>300</v>
      </c>
      <c r="D51" s="544"/>
      <c r="E51" s="545"/>
      <c r="F51" s="235">
        <f>SUM(F43:F50)</f>
        <v>0</v>
      </c>
      <c r="G51" s="559"/>
      <c r="H51" s="560"/>
      <c r="I51" s="158"/>
      <c r="J51" s="158"/>
    </row>
    <row r="52" spans="1:13" s="102" customFormat="1" ht="15.75">
      <c r="A52" s="14"/>
      <c r="B52" s="103"/>
      <c r="C52" s="546" t="str">
        <f>IF(AND(F51&gt;0,F51&lt;10000),"Bitte beachten Sie, dass die Mindestinvestitionskosten von 10.000 EUR nicht gegeben sind.","")</f>
        <v/>
      </c>
      <c r="D52" s="546"/>
      <c r="E52" s="546"/>
      <c r="F52" s="546"/>
      <c r="G52" s="101"/>
      <c r="H52" s="101"/>
      <c r="I52" s="111"/>
      <c r="J52" s="111"/>
      <c r="K52" s="14"/>
    </row>
    <row r="53" spans="1:13" ht="18.75">
      <c r="B53" s="735" t="s">
        <v>282</v>
      </c>
      <c r="C53" s="735"/>
      <c r="D53" s="735"/>
      <c r="E53" s="735"/>
      <c r="F53" s="735"/>
      <c r="G53" s="735"/>
      <c r="H53" s="735"/>
      <c r="I53" s="735"/>
      <c r="J53" s="735"/>
      <c r="K53" s="102"/>
      <c r="L53" s="102"/>
      <c r="M53" s="102"/>
    </row>
    <row r="54" spans="1:13" s="102" customFormat="1" ht="12.75" customHeight="1">
      <c r="A54" s="14"/>
      <c r="B54" s="14"/>
      <c r="C54" s="99"/>
      <c r="D54" s="99"/>
      <c r="E54" s="100"/>
      <c r="F54" s="101"/>
      <c r="G54" s="101"/>
      <c r="H54" s="101"/>
      <c r="I54" s="97"/>
      <c r="J54" s="14"/>
    </row>
    <row r="55" spans="1:13" s="102" customFormat="1" ht="15.75">
      <c r="A55" s="14"/>
      <c r="B55" s="99" t="s">
        <v>158</v>
      </c>
      <c r="D55" s="99"/>
      <c r="E55" s="100"/>
      <c r="F55" s="101"/>
      <c r="G55" s="101"/>
      <c r="H55" s="101"/>
      <c r="I55" s="97"/>
      <c r="J55" s="14"/>
    </row>
    <row r="56" spans="1:13">
      <c r="C56" s="537" t="s">
        <v>283</v>
      </c>
      <c r="D56" s="537"/>
      <c r="E56" s="538"/>
      <c r="F56" s="253"/>
      <c r="G56" s="237"/>
      <c r="I56" s="151"/>
      <c r="K56" s="2"/>
    </row>
    <row r="57" spans="1:13">
      <c r="C57" s="537" t="s">
        <v>284</v>
      </c>
      <c r="D57" s="537"/>
      <c r="E57" s="538"/>
      <c r="F57" s="254"/>
      <c r="G57" s="110"/>
      <c r="H57" s="110"/>
      <c r="I57" s="151"/>
      <c r="K57" s="2"/>
    </row>
    <row r="58" spans="1:13">
      <c r="C58" s="537" t="s">
        <v>161</v>
      </c>
      <c r="D58" s="537"/>
      <c r="E58" s="538"/>
      <c r="F58" s="254"/>
      <c r="G58" s="110"/>
      <c r="H58" s="110"/>
      <c r="I58" s="151"/>
      <c r="K58" s="2"/>
    </row>
    <row r="59" spans="1:13">
      <c r="C59" s="537" t="s">
        <v>46</v>
      </c>
      <c r="D59" s="537"/>
      <c r="E59" s="538"/>
      <c r="F59" s="255"/>
      <c r="G59" s="587"/>
      <c r="H59" s="578"/>
      <c r="I59" s="151"/>
      <c r="K59" s="2"/>
    </row>
    <row r="60" spans="1:13" s="102" customFormat="1" ht="15.75">
      <c r="A60" s="14"/>
      <c r="B60" s="105"/>
      <c r="C60" s="112"/>
      <c r="D60" s="112"/>
      <c r="E60" s="113"/>
      <c r="F60" s="114"/>
      <c r="G60" s="101"/>
      <c r="H60" s="101"/>
      <c r="I60" s="111"/>
      <c r="J60" s="105"/>
    </row>
    <row r="61" spans="1:13" s="102" customFormat="1" ht="15.75">
      <c r="A61" s="14"/>
      <c r="B61" s="116" t="s">
        <v>290</v>
      </c>
      <c r="D61" s="116"/>
      <c r="E61" s="112"/>
      <c r="F61" s="117"/>
      <c r="G61" s="101"/>
      <c r="H61" s="101"/>
      <c r="I61" s="111"/>
      <c r="J61" s="105"/>
    </row>
    <row r="62" spans="1:13" ht="25.5">
      <c r="B62" s="8"/>
      <c r="C62" s="547"/>
      <c r="D62" s="547"/>
      <c r="E62" s="548"/>
      <c r="F62" s="743" t="s">
        <v>379</v>
      </c>
      <c r="G62" s="744" t="s">
        <v>473</v>
      </c>
      <c r="H62" s="745"/>
      <c r="I62" s="158"/>
      <c r="J62" s="8"/>
      <c r="K62" s="2"/>
    </row>
    <row r="63" spans="1:13" ht="14.45" customHeight="1">
      <c r="B63" s="8"/>
      <c r="C63" s="535" t="s">
        <v>291</v>
      </c>
      <c r="D63" s="535"/>
      <c r="E63" s="536"/>
      <c r="F63" s="238">
        <v>0</v>
      </c>
      <c r="G63" s="551"/>
      <c r="H63" s="552"/>
      <c r="I63" s="158"/>
      <c r="J63" s="8"/>
      <c r="K63" s="2"/>
    </row>
    <row r="64" spans="1:13" ht="14.45" customHeight="1">
      <c r="B64" s="8"/>
      <c r="C64" s="535" t="s">
        <v>292</v>
      </c>
      <c r="D64" s="535"/>
      <c r="E64" s="536"/>
      <c r="F64" s="238">
        <v>0</v>
      </c>
      <c r="G64" s="551"/>
      <c r="H64" s="552"/>
      <c r="I64" s="158"/>
      <c r="J64" s="8"/>
      <c r="K64" s="2"/>
    </row>
    <row r="65" spans="1:13" ht="14.45" customHeight="1">
      <c r="B65" s="8"/>
      <c r="C65" s="535" t="s">
        <v>293</v>
      </c>
      <c r="D65" s="535"/>
      <c r="E65" s="536"/>
      <c r="F65" s="238">
        <v>0</v>
      </c>
      <c r="G65" s="551"/>
      <c r="H65" s="552"/>
      <c r="I65" s="158"/>
      <c r="J65" s="8"/>
      <c r="K65" s="2"/>
    </row>
    <row r="66" spans="1:13" ht="14.45" customHeight="1">
      <c r="B66" s="8"/>
      <c r="C66" s="535" t="s">
        <v>294</v>
      </c>
      <c r="D66" s="535"/>
      <c r="E66" s="536"/>
      <c r="F66" s="238">
        <v>0</v>
      </c>
      <c r="G66" s="551"/>
      <c r="H66" s="552"/>
      <c r="I66" s="158"/>
      <c r="J66" s="8"/>
      <c r="K66" s="2"/>
    </row>
    <row r="67" spans="1:13" ht="14.45" customHeight="1">
      <c r="B67" s="8"/>
      <c r="C67" s="535" t="s">
        <v>295</v>
      </c>
      <c r="D67" s="535"/>
      <c r="E67" s="536"/>
      <c r="F67" s="238">
        <v>0</v>
      </c>
      <c r="G67" s="551"/>
      <c r="H67" s="552"/>
      <c r="I67" s="158"/>
      <c r="J67" s="8"/>
      <c r="K67" s="2"/>
    </row>
    <row r="68" spans="1:13" ht="14.45" customHeight="1">
      <c r="B68" s="8"/>
      <c r="C68" s="535" t="s">
        <v>296</v>
      </c>
      <c r="D68" s="535"/>
      <c r="E68" s="536"/>
      <c r="F68" s="238">
        <v>0</v>
      </c>
      <c r="G68" s="551"/>
      <c r="H68" s="552"/>
      <c r="I68" s="158"/>
      <c r="J68" s="8"/>
      <c r="K68" s="2"/>
    </row>
    <row r="69" spans="1:13" ht="14.45" customHeight="1">
      <c r="B69" s="8"/>
      <c r="C69" s="535" t="s">
        <v>297</v>
      </c>
      <c r="D69" s="535"/>
      <c r="E69" s="536"/>
      <c r="F69" s="238">
        <v>0</v>
      </c>
      <c r="G69" s="551"/>
      <c r="H69" s="552"/>
      <c r="I69" s="158"/>
      <c r="J69" s="8"/>
      <c r="K69" s="2"/>
    </row>
    <row r="70" spans="1:13" ht="14.45" customHeight="1">
      <c r="B70" s="8"/>
      <c r="C70" s="535" t="s">
        <v>298</v>
      </c>
      <c r="D70" s="535"/>
      <c r="E70" s="536"/>
      <c r="F70" s="238">
        <v>0</v>
      </c>
      <c r="G70" s="551"/>
      <c r="H70" s="552"/>
      <c r="I70" s="158"/>
      <c r="J70" s="8"/>
      <c r="K70" s="2"/>
    </row>
    <row r="71" spans="1:13" ht="14.45" customHeight="1">
      <c r="B71" s="8"/>
      <c r="C71" s="535" t="s">
        <v>299</v>
      </c>
      <c r="D71" s="535"/>
      <c r="E71" s="536"/>
      <c r="F71" s="238">
        <v>0</v>
      </c>
      <c r="G71" s="551"/>
      <c r="H71" s="552"/>
      <c r="I71" s="158"/>
      <c r="J71" s="8"/>
      <c r="K71" s="2"/>
    </row>
    <row r="72" spans="1:13" ht="14.45" customHeight="1">
      <c r="B72" s="8"/>
      <c r="C72" s="535" t="s">
        <v>306</v>
      </c>
      <c r="D72" s="535"/>
      <c r="E72" s="536"/>
      <c r="F72" s="238">
        <v>0</v>
      </c>
      <c r="G72" s="551"/>
      <c r="H72" s="552"/>
      <c r="I72" s="158"/>
      <c r="J72" s="8"/>
      <c r="K72" s="2"/>
    </row>
    <row r="73" spans="1:13" ht="14.45" customHeight="1">
      <c r="B73" s="8"/>
      <c r="C73" s="543" t="s">
        <v>300</v>
      </c>
      <c r="D73" s="544"/>
      <c r="E73" s="545"/>
      <c r="F73" s="239">
        <f>SUM(F63:F72)</f>
        <v>0</v>
      </c>
      <c r="G73" s="553"/>
      <c r="H73" s="554"/>
      <c r="I73" s="158"/>
      <c r="J73" s="8"/>
      <c r="K73" s="2"/>
    </row>
    <row r="74" spans="1:13" s="102" customFormat="1" ht="15.75">
      <c r="A74" s="14"/>
      <c r="B74" s="105"/>
      <c r="C74" s="546" t="str">
        <f>IF(AND(F73&gt;0,F73&lt;10000),"Bitte beachten Sie, dass die Mindestinvestitionskosten von 10.000 EUR nicht gegeben sind.","")</f>
        <v/>
      </c>
      <c r="D74" s="546"/>
      <c r="E74" s="546"/>
      <c r="F74" s="546"/>
      <c r="G74" s="101"/>
      <c r="H74" s="101"/>
      <c r="I74" s="111"/>
      <c r="J74" s="105"/>
    </row>
    <row r="75" spans="1:13" ht="18.75">
      <c r="B75" s="735" t="s">
        <v>288</v>
      </c>
      <c r="C75" s="735"/>
      <c r="D75" s="735"/>
      <c r="E75" s="735"/>
      <c r="F75" s="735"/>
      <c r="G75" s="735"/>
      <c r="H75" s="735"/>
      <c r="I75" s="735"/>
      <c r="J75" s="735"/>
      <c r="K75" s="102"/>
      <c r="L75" s="102"/>
      <c r="M75" s="102"/>
    </row>
    <row r="76" spans="1:13" ht="12.75" customHeight="1">
      <c r="B76" s="119"/>
      <c r="C76" s="119"/>
      <c r="D76" s="119"/>
      <c r="E76" s="119"/>
      <c r="F76" s="119"/>
      <c r="G76" s="119"/>
      <c r="H76" s="119"/>
      <c r="I76" s="119"/>
      <c r="J76" s="119"/>
      <c r="K76" s="102"/>
      <c r="L76" s="102"/>
      <c r="M76" s="102"/>
    </row>
    <row r="77" spans="1:13" ht="15.75">
      <c r="B77" s="98" t="s">
        <v>158</v>
      </c>
      <c r="C77" s="116"/>
      <c r="D77" s="119"/>
      <c r="E77" s="119"/>
      <c r="F77" s="119"/>
      <c r="G77" s="119"/>
      <c r="H77" s="119"/>
      <c r="I77" s="119"/>
      <c r="J77" s="119"/>
      <c r="K77" s="102"/>
      <c r="L77" s="102"/>
      <c r="M77" s="102"/>
    </row>
    <row r="78" spans="1:13" ht="15.75" customHeight="1">
      <c r="B78" s="240"/>
      <c r="C78" s="539" t="s">
        <v>363</v>
      </c>
      <c r="D78" s="539"/>
      <c r="E78" s="540"/>
      <c r="F78" s="241"/>
      <c r="G78" s="555" t="str">
        <f>IF(F79="Nein","Holz- bzw. Biomasseheizungen sowie Wärmepumpen sind nur in Gebieten förderungsfähig, in denen keine Möglichkeit zum Anschluss an eine klimafreundlich beziehungsweise hocheffiziente Fernwärmeversorgung besteht.","")</f>
        <v/>
      </c>
      <c r="H78" s="556"/>
      <c r="I78" s="556"/>
      <c r="J78" s="556"/>
      <c r="K78" s="242"/>
    </row>
    <row r="79" spans="1:13" ht="33.75" customHeight="1">
      <c r="B79" s="240"/>
      <c r="C79" s="541" t="s">
        <v>332</v>
      </c>
      <c r="D79" s="541"/>
      <c r="E79" s="542"/>
      <c r="F79" s="243" t="s">
        <v>3</v>
      </c>
      <c r="G79" s="555"/>
      <c r="H79" s="556"/>
      <c r="I79" s="556"/>
      <c r="J79" s="556"/>
      <c r="K79" s="242"/>
    </row>
    <row r="80" spans="1:13" ht="31.5" customHeight="1">
      <c r="B80" s="240"/>
      <c r="C80" s="541" t="s">
        <v>333</v>
      </c>
      <c r="D80" s="541"/>
      <c r="E80" s="542"/>
      <c r="F80" s="243" t="s">
        <v>3</v>
      </c>
      <c r="G80" s="555"/>
      <c r="H80" s="556"/>
      <c r="I80" s="556"/>
      <c r="J80" s="556"/>
      <c r="K80" s="242"/>
    </row>
    <row r="81" spans="1:11" s="118" customFormat="1" ht="15">
      <c r="A81" s="93"/>
      <c r="B81" s="120"/>
      <c r="C81" s="120"/>
      <c r="D81" s="120"/>
      <c r="E81" s="120"/>
      <c r="F81" s="120"/>
      <c r="G81" s="120"/>
      <c r="H81" s="120"/>
      <c r="I81" s="120"/>
      <c r="J81" s="120"/>
      <c r="K81" s="121"/>
    </row>
    <row r="82" spans="1:11" s="102" customFormat="1" ht="15.75">
      <c r="A82" s="14"/>
      <c r="B82" s="125" t="s">
        <v>290</v>
      </c>
      <c r="C82" s="116"/>
      <c r="D82" s="116"/>
      <c r="E82" s="112"/>
      <c r="F82" s="117"/>
      <c r="G82" s="122"/>
      <c r="H82" s="122"/>
      <c r="I82" s="122"/>
      <c r="J82" s="122"/>
      <c r="K82" s="123"/>
    </row>
    <row r="83" spans="1:11" ht="25.5">
      <c r="B83" s="240"/>
      <c r="C83" s="547"/>
      <c r="D83" s="547"/>
      <c r="E83" s="548"/>
      <c r="F83" s="743" t="s">
        <v>379</v>
      </c>
      <c r="G83" s="744" t="s">
        <v>473</v>
      </c>
      <c r="H83" s="745"/>
      <c r="I83" s="240"/>
      <c r="J83" s="240"/>
      <c r="K83" s="242"/>
    </row>
    <row r="84" spans="1:11" ht="14.45" customHeight="1">
      <c r="B84" s="240"/>
      <c r="C84" s="535" t="s">
        <v>307</v>
      </c>
      <c r="D84" s="535"/>
      <c r="E84" s="536"/>
      <c r="F84" s="234">
        <v>0</v>
      </c>
      <c r="G84" s="557"/>
      <c r="H84" s="558"/>
      <c r="I84" s="240"/>
      <c r="J84" s="240"/>
      <c r="K84" s="242"/>
    </row>
    <row r="85" spans="1:11" ht="14.45" customHeight="1">
      <c r="B85" s="240"/>
      <c r="C85" s="535" t="s">
        <v>330</v>
      </c>
      <c r="D85" s="535"/>
      <c r="E85" s="536"/>
      <c r="F85" s="234">
        <v>0</v>
      </c>
      <c r="G85" s="557"/>
      <c r="H85" s="558"/>
      <c r="I85" s="240"/>
      <c r="J85" s="240"/>
      <c r="K85" s="242"/>
    </row>
    <row r="86" spans="1:11" ht="14.45" customHeight="1">
      <c r="B86" s="240"/>
      <c r="C86" s="535" t="s">
        <v>311</v>
      </c>
      <c r="D86" s="535"/>
      <c r="E86" s="536"/>
      <c r="F86" s="234">
        <v>0</v>
      </c>
      <c r="G86" s="557"/>
      <c r="H86" s="558"/>
      <c r="I86" s="240"/>
      <c r="J86" s="240"/>
      <c r="K86" s="242"/>
    </row>
    <row r="87" spans="1:11" ht="14.45" customHeight="1">
      <c r="B87" s="240"/>
      <c r="C87" s="535" t="s">
        <v>296</v>
      </c>
      <c r="D87" s="535"/>
      <c r="E87" s="536"/>
      <c r="F87" s="234">
        <v>0</v>
      </c>
      <c r="G87" s="557"/>
      <c r="H87" s="558"/>
      <c r="I87" s="240"/>
      <c r="J87" s="240"/>
      <c r="K87" s="242"/>
    </row>
    <row r="88" spans="1:11" ht="14.45" customHeight="1">
      <c r="B88" s="240"/>
      <c r="C88" s="429" t="s">
        <v>474</v>
      </c>
      <c r="D88" s="429"/>
      <c r="E88" s="430"/>
      <c r="F88" s="234">
        <v>0</v>
      </c>
      <c r="G88" s="557"/>
      <c r="H88" s="558"/>
      <c r="I88" s="240"/>
      <c r="J88" s="240"/>
      <c r="K88" s="242"/>
    </row>
    <row r="89" spans="1:11" ht="14.45" customHeight="1">
      <c r="B89" s="244"/>
      <c r="C89" s="535" t="s">
        <v>308</v>
      </c>
      <c r="D89" s="535"/>
      <c r="E89" s="536"/>
      <c r="F89" s="234">
        <v>0</v>
      </c>
      <c r="G89" s="557"/>
      <c r="H89" s="558"/>
      <c r="I89" s="244"/>
      <c r="J89" s="244"/>
      <c r="K89" s="242"/>
    </row>
    <row r="90" spans="1:11" ht="14.45" customHeight="1">
      <c r="B90" s="244"/>
      <c r="C90" s="543" t="s">
        <v>300</v>
      </c>
      <c r="D90" s="544"/>
      <c r="E90" s="545"/>
      <c r="F90" s="235">
        <f>SUM(F84:F89)</f>
        <v>0</v>
      </c>
      <c r="G90" s="559"/>
      <c r="H90" s="560"/>
      <c r="I90" s="244"/>
      <c r="J90" s="244"/>
      <c r="K90" s="242"/>
    </row>
    <row r="91" spans="1:11" s="102" customFormat="1" ht="15.75">
      <c r="A91" s="14"/>
      <c r="B91" s="124"/>
      <c r="C91" s="546" t="str">
        <f>IF(AND(F90&gt;0,F90&lt;10000),"Bitte beachten Sie, dass die Mindestinvestitionskosten von 10.000 EUR nicht gegeben sind.","")</f>
        <v/>
      </c>
      <c r="D91" s="546"/>
      <c r="E91" s="546"/>
      <c r="F91" s="546"/>
      <c r="G91" s="124"/>
      <c r="H91" s="124"/>
      <c r="I91" s="124"/>
      <c r="J91" s="124"/>
      <c r="K91" s="123"/>
    </row>
    <row r="92" spans="1:11" ht="18.75">
      <c r="B92" s="735" t="s">
        <v>38</v>
      </c>
      <c r="C92" s="735"/>
      <c r="D92" s="735"/>
      <c r="E92" s="735"/>
      <c r="F92" s="735"/>
      <c r="G92" s="735"/>
      <c r="H92" s="735"/>
      <c r="I92" s="735"/>
      <c r="J92" s="735"/>
      <c r="K92" s="78"/>
    </row>
    <row r="93" spans="1:11" ht="12.75" customHeight="1">
      <c r="B93" s="79"/>
      <c r="C93" s="99"/>
      <c r="D93" s="99"/>
      <c r="E93" s="60"/>
      <c r="F93" s="103"/>
      <c r="G93" s="14"/>
      <c r="H93" s="14"/>
      <c r="I93" s="126"/>
      <c r="J93" s="127"/>
      <c r="K93" s="5"/>
    </row>
    <row r="94" spans="1:11" s="102" customFormat="1" ht="15.75">
      <c r="A94" s="14"/>
      <c r="B94" s="245" t="s">
        <v>158</v>
      </c>
      <c r="C94" s="99"/>
      <c r="D94" s="60"/>
      <c r="E94" s="60"/>
      <c r="F94" s="115"/>
      <c r="G94" s="14"/>
      <c r="H94" s="14"/>
      <c r="I94" s="126"/>
      <c r="J94" s="127"/>
      <c r="K94" s="5"/>
    </row>
    <row r="95" spans="1:11" s="102" customFormat="1" ht="15.75">
      <c r="A95" s="14"/>
      <c r="B95" s="123"/>
      <c r="C95" s="537" t="s">
        <v>314</v>
      </c>
      <c r="D95" s="537"/>
      <c r="E95" s="538"/>
      <c r="F95" s="209"/>
      <c r="G95" s="123"/>
      <c r="H95" s="123"/>
      <c r="I95" s="123"/>
      <c r="J95" s="123"/>
      <c r="K95" s="123"/>
    </row>
    <row r="96" spans="1:11" s="102" customFormat="1" ht="15.75">
      <c r="A96" s="14"/>
      <c r="B96" s="123"/>
      <c r="C96" s="246" t="s">
        <v>325</v>
      </c>
      <c r="D96" s="246"/>
      <c r="E96" s="247"/>
      <c r="F96" s="200" t="s">
        <v>3</v>
      </c>
      <c r="G96" s="123"/>
      <c r="H96" s="123"/>
      <c r="I96" s="123"/>
      <c r="J96" s="123"/>
      <c r="K96" s="123"/>
    </row>
    <row r="97" spans="1:11" s="102" customFormat="1" ht="15.75">
      <c r="A97" s="14"/>
      <c r="B97" s="82"/>
      <c r="C97" s="537" t="s">
        <v>161</v>
      </c>
      <c r="D97" s="537"/>
      <c r="E97" s="538"/>
      <c r="F97" s="209"/>
      <c r="G97" s="81"/>
      <c r="H97" s="81"/>
      <c r="I97" s="81"/>
      <c r="J97" s="81"/>
      <c r="K97" s="81"/>
    </row>
    <row r="98" spans="1:11" s="102" customFormat="1" ht="15.75" customHeight="1">
      <c r="A98" s="14"/>
      <c r="B98" s="82"/>
      <c r="C98" s="495" t="s">
        <v>315</v>
      </c>
      <c r="D98" s="495"/>
      <c r="E98" s="496"/>
      <c r="F98" s="200" t="s">
        <v>3</v>
      </c>
      <c r="G98" s="129"/>
      <c r="H98" s="81"/>
      <c r="I98" s="81"/>
      <c r="J98" s="81"/>
      <c r="K98" s="81"/>
    </row>
    <row r="99" spans="1:11" s="102" customFormat="1" ht="15.75">
      <c r="A99" s="14"/>
      <c r="B99" s="82"/>
      <c r="C99" s="537" t="s">
        <v>319</v>
      </c>
      <c r="D99" s="537"/>
      <c r="E99" s="538"/>
      <c r="F99" s="210"/>
      <c r="G99" s="549" t="str">
        <f>IF(F99&lt;100,"","Upload monatliche Ertragsprognose im Online Formular erforderlich")</f>
        <v/>
      </c>
      <c r="H99" s="550"/>
      <c r="I99" s="550"/>
      <c r="J99" s="550"/>
      <c r="K99" s="81"/>
    </row>
    <row r="100" spans="1:11" s="102" customFormat="1" ht="15.75">
      <c r="A100" s="14"/>
      <c r="B100" s="82"/>
      <c r="C100" s="537" t="s">
        <v>320</v>
      </c>
      <c r="D100" s="537"/>
      <c r="E100" s="538"/>
      <c r="F100" s="210"/>
      <c r="G100" s="171"/>
      <c r="H100" s="171"/>
      <c r="I100" s="171"/>
      <c r="J100" s="171"/>
      <c r="K100" s="81"/>
    </row>
    <row r="101" spans="1:11" s="102" customFormat="1" ht="15.75">
      <c r="A101" s="14"/>
      <c r="B101" s="82"/>
      <c r="F101" s="128"/>
      <c r="G101" s="128"/>
      <c r="H101" s="128"/>
      <c r="I101" s="128"/>
      <c r="J101" s="128"/>
      <c r="K101" s="128"/>
    </row>
    <row r="102" spans="1:11" s="102" customFormat="1" ht="15.75">
      <c r="A102" s="14"/>
      <c r="B102" s="248" t="s">
        <v>290</v>
      </c>
      <c r="C102" s="116"/>
      <c r="D102" s="116"/>
      <c r="E102" s="112"/>
      <c r="F102" s="117"/>
      <c r="G102" s="128"/>
      <c r="H102" s="128"/>
      <c r="I102" s="128"/>
      <c r="J102" s="128"/>
      <c r="K102" s="128"/>
    </row>
    <row r="103" spans="1:11" ht="25.5">
      <c r="B103" s="249"/>
      <c r="C103" s="547"/>
      <c r="D103" s="547"/>
      <c r="E103" s="548"/>
      <c r="F103" s="743" t="s">
        <v>379</v>
      </c>
      <c r="G103" s="744" t="s">
        <v>473</v>
      </c>
      <c r="H103" s="745"/>
      <c r="I103" s="250"/>
      <c r="J103" s="250"/>
      <c r="K103" s="250"/>
    </row>
    <row r="104" spans="1:11" ht="14.45" customHeight="1">
      <c r="B104" s="249"/>
      <c r="C104" s="588" t="s">
        <v>310</v>
      </c>
      <c r="D104" s="588"/>
      <c r="E104" s="589"/>
      <c r="F104" s="238">
        <v>0</v>
      </c>
      <c r="G104" s="557"/>
      <c r="H104" s="558"/>
      <c r="I104" s="233"/>
      <c r="J104" s="233"/>
      <c r="K104" s="233"/>
    </row>
    <row r="105" spans="1:11" ht="14.45" customHeight="1">
      <c r="C105" s="535" t="s">
        <v>311</v>
      </c>
      <c r="D105" s="535"/>
      <c r="E105" s="536"/>
      <c r="F105" s="234">
        <v>0</v>
      </c>
      <c r="G105" s="557"/>
      <c r="H105" s="558"/>
    </row>
    <row r="106" spans="1:11" ht="14.45" customHeight="1">
      <c r="C106" s="535" t="s">
        <v>329</v>
      </c>
      <c r="D106" s="535"/>
      <c r="E106" s="536"/>
      <c r="F106" s="234">
        <v>0</v>
      </c>
      <c r="G106" s="557"/>
      <c r="H106" s="558"/>
    </row>
    <row r="107" spans="1:11" ht="14.45" customHeight="1">
      <c r="C107" s="535" t="s">
        <v>312</v>
      </c>
      <c r="D107" s="535"/>
      <c r="E107" s="536"/>
      <c r="F107" s="234">
        <v>0</v>
      </c>
      <c r="G107" s="557"/>
      <c r="H107" s="558"/>
    </row>
    <row r="108" spans="1:11" ht="14.45" customHeight="1">
      <c r="C108" s="535" t="s">
        <v>308</v>
      </c>
      <c r="D108" s="535"/>
      <c r="E108" s="536"/>
      <c r="F108" s="234">
        <v>0</v>
      </c>
      <c r="G108" s="557"/>
      <c r="H108" s="558"/>
    </row>
    <row r="109" spans="1:11" ht="14.45" customHeight="1">
      <c r="C109" s="543" t="s">
        <v>300</v>
      </c>
      <c r="D109" s="544"/>
      <c r="E109" s="545"/>
      <c r="F109" s="235">
        <f>SUM(F104:F108)</f>
        <v>0</v>
      </c>
      <c r="G109" s="559"/>
      <c r="H109" s="560"/>
    </row>
    <row r="110" spans="1:11" s="102" customFormat="1" ht="15.75">
      <c r="A110" s="14"/>
      <c r="B110" s="14"/>
      <c r="C110" s="546" t="str">
        <f>IF(AND(F109&gt;0,F109&lt;10000),"Bitte beachten Sie, dass die Mindestinvestitionskosten von 10.000 EUR nicht gegeben sind.","")</f>
        <v/>
      </c>
      <c r="D110" s="546"/>
      <c r="E110" s="546"/>
      <c r="F110" s="546"/>
      <c r="G110" s="14"/>
      <c r="H110" s="14"/>
      <c r="I110" s="14"/>
      <c r="J110" s="14"/>
      <c r="K110" s="14"/>
    </row>
  </sheetData>
  <sheetProtection algorithmName="SHA-512" hashValue="ff417Q8fjZljmH3XoQ/MjvhHh4p7oRpYli5hUt9+HpKrYJVRFTwPKkLZ7/w42gFhJjqkiAqyQvnUYyM7qvcW6Q==" saltValue="U57ZfQHPqPCKtN1WruBw2g==" spinCount="100000" sheet="1" selectLockedCells="1"/>
  <mergeCells count="125">
    <mergeCell ref="C105:E105"/>
    <mergeCell ref="C103:E103"/>
    <mergeCell ref="C104:E104"/>
    <mergeCell ref="C73:E73"/>
    <mergeCell ref="C89:E89"/>
    <mergeCell ref="G88:H88"/>
    <mergeCell ref="G108:H108"/>
    <mergeCell ref="G109:H109"/>
    <mergeCell ref="G90:H90"/>
    <mergeCell ref="G103:H103"/>
    <mergeCell ref="G104:H104"/>
    <mergeCell ref="G105:H105"/>
    <mergeCell ref="G106:H106"/>
    <mergeCell ref="G84:H84"/>
    <mergeCell ref="G85:H85"/>
    <mergeCell ref="G86:H86"/>
    <mergeCell ref="G87:H87"/>
    <mergeCell ref="G89:H89"/>
    <mergeCell ref="C86:E86"/>
    <mergeCell ref="G34:H34"/>
    <mergeCell ref="C19:E19"/>
    <mergeCell ref="C65:E65"/>
    <mergeCell ref="C45:E45"/>
    <mergeCell ref="C46:E46"/>
    <mergeCell ref="G21:J21"/>
    <mergeCell ref="C26:E26"/>
    <mergeCell ref="C27:E27"/>
    <mergeCell ref="C32:E32"/>
    <mergeCell ref="C33:E33"/>
    <mergeCell ref="C29:E29"/>
    <mergeCell ref="C30:E30"/>
    <mergeCell ref="C28:E28"/>
    <mergeCell ref="C44:E44"/>
    <mergeCell ref="G59:H59"/>
    <mergeCell ref="G44:H44"/>
    <mergeCell ref="G45:H45"/>
    <mergeCell ref="G46:H46"/>
    <mergeCell ref="C47:E47"/>
    <mergeCell ref="C48:E48"/>
    <mergeCell ref="C64:E64"/>
    <mergeCell ref="C49:E49"/>
    <mergeCell ref="C50:E50"/>
    <mergeCell ref="C62:E62"/>
    <mergeCell ref="B3:G3"/>
    <mergeCell ref="B5:C5"/>
    <mergeCell ref="D5:J5"/>
    <mergeCell ref="C42:E42"/>
    <mergeCell ref="C43:E43"/>
    <mergeCell ref="B7:J7"/>
    <mergeCell ref="B9:J14"/>
    <mergeCell ref="C17:E17"/>
    <mergeCell ref="C36:E36"/>
    <mergeCell ref="C20:E20"/>
    <mergeCell ref="C18:E18"/>
    <mergeCell ref="C39:E39"/>
    <mergeCell ref="G20:J20"/>
    <mergeCell ref="H26:I26"/>
    <mergeCell ref="B23:J23"/>
    <mergeCell ref="G33:H33"/>
    <mergeCell ref="C34:E34"/>
    <mergeCell ref="C31:E31"/>
    <mergeCell ref="F39:G39"/>
    <mergeCell ref="H39:I39"/>
    <mergeCell ref="C21:E21"/>
    <mergeCell ref="G42:H42"/>
    <mergeCell ref="G43:H43"/>
    <mergeCell ref="G17:J19"/>
    <mergeCell ref="G47:H47"/>
    <mergeCell ref="G48:H48"/>
    <mergeCell ref="G49:H49"/>
    <mergeCell ref="G50:H50"/>
    <mergeCell ref="C70:E70"/>
    <mergeCell ref="C71:E71"/>
    <mergeCell ref="C66:E66"/>
    <mergeCell ref="C67:E67"/>
    <mergeCell ref="C68:E68"/>
    <mergeCell ref="C69:E69"/>
    <mergeCell ref="C51:E51"/>
    <mergeCell ref="G51:H51"/>
    <mergeCell ref="G67:H67"/>
    <mergeCell ref="G68:H68"/>
    <mergeCell ref="G69:H69"/>
    <mergeCell ref="G70:H70"/>
    <mergeCell ref="G71:H71"/>
    <mergeCell ref="G62:H62"/>
    <mergeCell ref="G63:H63"/>
    <mergeCell ref="G64:H64"/>
    <mergeCell ref="G65:H65"/>
    <mergeCell ref="G66:H66"/>
    <mergeCell ref="C110:F110"/>
    <mergeCell ref="C52:F52"/>
    <mergeCell ref="B92:J92"/>
    <mergeCell ref="C83:E83"/>
    <mergeCell ref="C84:E84"/>
    <mergeCell ref="C85:E85"/>
    <mergeCell ref="B53:J53"/>
    <mergeCell ref="C56:E56"/>
    <mergeCell ref="C57:E57"/>
    <mergeCell ref="G99:J99"/>
    <mergeCell ref="C98:E98"/>
    <mergeCell ref="C58:E58"/>
    <mergeCell ref="C59:E59"/>
    <mergeCell ref="C109:E109"/>
    <mergeCell ref="C106:E106"/>
    <mergeCell ref="C107:E107"/>
    <mergeCell ref="C108:E108"/>
    <mergeCell ref="C63:E63"/>
    <mergeCell ref="B75:J75"/>
    <mergeCell ref="G72:H72"/>
    <mergeCell ref="G73:H73"/>
    <mergeCell ref="G83:H83"/>
    <mergeCell ref="G78:J80"/>
    <mergeCell ref="G107:H107"/>
    <mergeCell ref="C72:E72"/>
    <mergeCell ref="C100:E100"/>
    <mergeCell ref="C78:E78"/>
    <mergeCell ref="C79:E79"/>
    <mergeCell ref="C80:E80"/>
    <mergeCell ref="C90:E90"/>
    <mergeCell ref="C99:E99"/>
    <mergeCell ref="C95:E95"/>
    <mergeCell ref="C97:E97"/>
    <mergeCell ref="C74:F74"/>
    <mergeCell ref="C91:F91"/>
    <mergeCell ref="C87:E87"/>
  </mergeCells>
  <conditionalFormatting sqref="B32:J38 B23:J30 B31:C31 F31:J31 B39:F39 H39 J39 B40:J41 B42:G51 I42:J51 B52:J52">
    <cfRule type="expression" dxfId="21" priority="7">
      <formula>$M$17</formula>
    </cfRule>
  </conditionalFormatting>
  <conditionalFormatting sqref="B53:J61 B62:G73 I62:J73 B74:J74">
    <cfRule type="expression" dxfId="20" priority="6">
      <formula>$M$18</formula>
    </cfRule>
  </conditionalFormatting>
  <conditionalFormatting sqref="B75:J82 B83:G90 I83:J90 B91:J91">
    <cfRule type="expression" dxfId="19" priority="5">
      <formula>$M$19</formula>
    </cfRule>
  </conditionalFormatting>
  <conditionalFormatting sqref="B92:J102 B103:G109 I103:J109 B110:J110">
    <cfRule type="expression" dxfId="18" priority="4">
      <formula>$M$20</formula>
    </cfRule>
  </conditionalFormatting>
  <conditionalFormatting sqref="C34:E34 G34:H34">
    <cfRule type="expression" dxfId="17" priority="29">
      <formula>AND($F$20="Wärmepumpe",$F$33="Sonstige")</formula>
    </cfRule>
  </conditionalFormatting>
  <conditionalFormatting sqref="F32">
    <cfRule type="expression" dxfId="15" priority="1">
      <formula>$F$31="über 55°C"</formula>
    </cfRule>
  </conditionalFormatting>
  <conditionalFormatting sqref="F34 I34">
    <cfRule type="expression" dxfId="14" priority="28">
      <formula>AND($F$20="Wärmepumpe",$F$33="Sonstige")</formula>
    </cfRule>
  </conditionalFormatting>
  <conditionalFormatting sqref="G26">
    <cfRule type="expression" dxfId="13" priority="37">
      <formula>AND($F$20="Wärmepumpe",$F$26="Sonstige")</formula>
    </cfRule>
  </conditionalFormatting>
  <conditionalFormatting sqref="G33:G34">
    <cfRule type="expression" dxfId="12" priority="67" stopIfTrue="1">
      <formula>$E$33="Sonstige"</formula>
    </cfRule>
  </conditionalFormatting>
  <conditionalFormatting sqref="G33:I33">
    <cfRule type="expression" dxfId="11" priority="32">
      <formula>AND($F$20="Wärmepumpe",$F$33="Sonstige")</formula>
    </cfRule>
  </conditionalFormatting>
  <conditionalFormatting sqref="H26:I26">
    <cfRule type="expression" dxfId="10" priority="38">
      <formula>AND($F$20="Wärmepumpe",$F$26="Sonstige")</formula>
    </cfRule>
  </conditionalFormatting>
  <conditionalFormatting sqref="I33:I34">
    <cfRule type="expression" dxfId="9" priority="66" stopIfTrue="1">
      <formula>$E$33="Sonstige"</formula>
    </cfRule>
  </conditionalFormatting>
  <dataValidations count="4">
    <dataValidation type="decimal" operator="greaterThan" allowBlank="1" showInputMessage="1" showErrorMessage="1" error="Bitte geben Sie nur Zahlen ein" sqref="F29:F30 F32" xr:uid="{3EC2C54C-CA2D-4C72-80F8-74CE074B5CC2}">
      <formula1>0</formula1>
    </dataValidation>
    <dataValidation showInputMessage="1" showErrorMessage="1" sqref="H26:H32 I33:I34 F35 G93:H94 C42 H56:H58 C62 C83 C103 G20:G21 F56 G74:H74 G52:H52 F90:G90 F42:G42 F62:G62 F51:G51 F73:G73 F83:G83 F103:G103 G26:G38 G40:G41 H35:H41 H60:H61 G56:G61 F109:G109" xr:uid="{76C4B2A7-DD86-4483-964F-190F11CE9A45}"/>
    <dataValidation type="decimal" operator="greaterThanOrEqual" showInputMessage="1" showErrorMessage="1" sqref="F84:G89 F63:G72 F43:G50 F104:G108" xr:uid="{D6DCCF66-5FCE-4541-83DC-FF6608A4E233}">
      <formula1>0</formula1>
    </dataValidation>
    <dataValidation type="list" operator="greaterThan" allowBlank="1" showInputMessage="1" showErrorMessage="1" error="Bitte geben Sie nur Zahlen ein" sqref="F31" xr:uid="{510E3189-2557-4B73-8579-25152377858E}">
      <formula1>"bis zu 55°C, über 55°C"</formula1>
    </dataValidation>
  </dataValidations>
  <pageMargins left="0.23622047244094491" right="0.23622047244094491" top="0.74803149606299213" bottom="0.74803149606299213" header="0.31496062992125984" footer="0.31496062992125984"/>
  <pageSetup paperSize="9" scale="70" orientation="portrait" verticalDpi="0" r:id="rId1"/>
  <headerFooter>
    <oddFooter>&amp;L&amp;9Version 07/2025&amp;R&amp;9Seite &amp;P von &amp;N</odd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1" id="{00000000-000E-0000-0200-000001000000}">
            <xm:f>$F$18=Dropdownliste!$B$9</xm:f>
            <x14:dxf>
              <fill>
                <patternFill>
                  <bgColor rgb="FFCCFFCC"/>
                </patternFill>
              </fill>
              <border>
                <left style="hair">
                  <color auto="1"/>
                </left>
                <right style="hair">
                  <color auto="1"/>
                </right>
                <top style="hair">
                  <color auto="1"/>
                </top>
                <bottom style="hair">
                  <color auto="1"/>
                </bottom>
                <vertical/>
                <horizontal/>
              </border>
            </x14:dxf>
          </x14:cfRule>
          <xm:sqref>F19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92F70264-DEC1-4CAD-814D-8E9DDD3343A2}">
          <x14:formula1>
            <xm:f>Dropdownliste!$F$2:$F$6</xm:f>
          </x14:formula1>
          <xm:sqref>F20:G21</xm:sqref>
        </x14:dataValidation>
        <x14:dataValidation type="list" allowBlank="1" showInputMessage="1" showErrorMessage="1" xr:uid="{1E7F3F2E-D776-4DCE-9BDC-9C1F428FAEFE}">
          <x14:formula1>
            <xm:f>Dropdownliste!$F$17:$F$20</xm:f>
          </x14:formula1>
          <xm:sqref>F39:F40 F94</xm:sqref>
        </x14:dataValidation>
        <x14:dataValidation type="list" allowBlank="1" showInputMessage="1" showErrorMessage="1" xr:uid="{D89794B8-60CB-407C-9FCD-555E251C0944}">
          <x14:formula1>
            <xm:f>Dropdownliste!$F$10:$F$14</xm:f>
          </x14:formula1>
          <xm:sqref>F26</xm:sqref>
        </x14:dataValidation>
        <x14:dataValidation type="list" allowBlank="1" showInputMessage="1" showErrorMessage="1" xr:uid="{57FB64FC-9FB9-454F-A910-BD92B1222192}">
          <x14:formula1>
            <xm:f>'GWP-Liste'!$I$2:$I$66</xm:f>
          </x14:formula1>
          <xm:sqref>F33</xm:sqref>
        </x14:dataValidation>
        <x14:dataValidation type="list" allowBlank="1" showInputMessage="1" showErrorMessage="1" xr:uid="{05577998-276D-4561-8950-C8D34453F640}">
          <x14:formula1>
            <xm:f>Dropdownliste!$B$9:$B$11</xm:f>
          </x14:formula1>
          <xm:sqref>F36 F80 F17:F18 F20:F21</xm:sqref>
        </x14:dataValidation>
        <x14:dataValidation type="list" operator="greaterThan" allowBlank="1" showInputMessage="1" showErrorMessage="1" error="Bitte geben Sie nur Zahlen ein" xr:uid="{C4669500-41FB-4BEC-BE56-538DCB91EC2C}">
          <x14:formula1>
            <xm:f>Dropdownliste!$F$23:$F$27</xm:f>
          </x14:formula1>
          <xm:sqref>F59</xm:sqref>
        </x14:dataValidation>
        <x14:dataValidation type="list" allowBlank="1" showInputMessage="1" showErrorMessage="1" xr:uid="{30FBB635-EEAF-4BF4-BBE3-04D0A0BDD6E6}">
          <x14:formula1>
            <xm:f>Dropdownliste!$H$4:$H$26</xm:f>
          </x14:formula1>
          <xm:sqref>F19</xm:sqref>
        </x14:dataValidation>
        <x14:dataValidation type="list" allowBlank="1" showInputMessage="1" showErrorMessage="1" xr:uid="{4BE4FB87-738A-4093-A098-C97A65F708B2}">
          <x14:formula1>
            <xm:f>Dropdownliste!$F$30:$F$33</xm:f>
          </x14:formula1>
          <xm:sqref>F98</xm:sqref>
        </x14:dataValidation>
        <x14:dataValidation type="list" allowBlank="1" showInputMessage="1" showErrorMessage="1" xr:uid="{A7474AF5-D38D-4FE7-A814-E30EBC5772FF}">
          <x14:formula1>
            <xm:f>Dropdownliste!$F$35:$F$38</xm:f>
          </x14:formula1>
          <xm:sqref>F96</xm:sqref>
        </x14:dataValidation>
        <x14:dataValidation type="list" allowBlank="1" showInputMessage="1" showErrorMessage="1" xr:uid="{4D1228F0-7024-486E-83D2-F301D84EA643}">
          <x14:formula1>
            <xm:f>Dropdownliste!$F$41:$F$44</xm:f>
          </x14:formula1>
          <xm:sqref>F79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4BB0C-9886-4313-A2D6-ABDA6DE72F86}">
  <sheetPr codeName="Tabelle6"/>
  <dimension ref="A2:M114"/>
  <sheetViews>
    <sheetView showGridLines="0" zoomScaleNormal="100" zoomScaleSheetLayoutView="70" workbookViewId="0">
      <selection activeCell="B11" sqref="B11:J16"/>
    </sheetView>
  </sheetViews>
  <sheetFormatPr baseColWidth="10" defaultColWidth="11.42578125" defaultRowHeight="12.75" outlineLevelRow="1"/>
  <cols>
    <col min="1" max="1" width="1.7109375" style="1" customWidth="1"/>
    <col min="2" max="2" width="6.85546875" style="1" customWidth="1"/>
    <col min="3" max="3" width="19.140625" style="1" customWidth="1"/>
    <col min="4" max="4" width="10" style="1" customWidth="1"/>
    <col min="5" max="7" width="16.42578125" style="1" customWidth="1"/>
    <col min="8" max="8" width="17.28515625" style="1" customWidth="1"/>
    <col min="9" max="9" width="16.42578125" style="1" customWidth="1"/>
    <col min="10" max="10" width="15.85546875" style="1" customWidth="1"/>
    <col min="11" max="11" width="1.7109375" style="1" customWidth="1"/>
    <col min="12" max="16384" width="11.42578125" style="1"/>
  </cols>
  <sheetData>
    <row r="2" spans="2:13" s="264" customFormat="1" ht="32.25" customHeight="1">
      <c r="B2" s="48"/>
      <c r="C2" s="48"/>
      <c r="D2" s="48"/>
      <c r="E2" s="48"/>
      <c r="F2" s="48"/>
      <c r="G2" s="48"/>
      <c r="H2" s="48"/>
      <c r="I2" s="49"/>
      <c r="J2" s="130"/>
      <c r="K2" s="49"/>
      <c r="M2" s="265"/>
    </row>
    <row r="3" spans="2:13" ht="26.25">
      <c r="B3" s="720" t="s">
        <v>149</v>
      </c>
      <c r="C3" s="720"/>
      <c r="D3" s="720"/>
      <c r="E3" s="720"/>
      <c r="F3" s="720"/>
      <c r="G3" s="720"/>
    </row>
    <row r="5" spans="2:13" ht="67.150000000000006" customHeight="1">
      <c r="B5" s="472" t="s">
        <v>26</v>
      </c>
      <c r="C5" s="473"/>
      <c r="D5" s="474" t="s">
        <v>360</v>
      </c>
      <c r="E5" s="475"/>
      <c r="F5" s="475"/>
      <c r="G5" s="475"/>
      <c r="H5" s="475"/>
      <c r="I5" s="475"/>
      <c r="J5" s="476"/>
    </row>
    <row r="7" spans="2:13" ht="162" customHeight="1">
      <c r="B7" s="621" t="s">
        <v>26</v>
      </c>
      <c r="C7" s="622"/>
      <c r="D7" s="623" t="s">
        <v>150</v>
      </c>
      <c r="E7" s="624"/>
      <c r="F7" s="624"/>
      <c r="G7" s="624"/>
      <c r="H7" s="624"/>
      <c r="I7" s="624"/>
      <c r="J7" s="625"/>
    </row>
    <row r="9" spans="2:13" s="15" customFormat="1" ht="18.75">
      <c r="B9" s="746" t="s">
        <v>27</v>
      </c>
      <c r="C9" s="746"/>
      <c r="D9" s="746"/>
      <c r="E9" s="746"/>
      <c r="F9" s="746"/>
      <c r="G9" s="746"/>
      <c r="H9" s="746"/>
      <c r="I9" s="746"/>
      <c r="J9" s="746"/>
    </row>
    <row r="10" spans="2:13" ht="3.75" customHeight="1">
      <c r="B10" s="131"/>
      <c r="C10" s="131"/>
      <c r="D10" s="131"/>
      <c r="E10" s="131"/>
      <c r="F10" s="131"/>
      <c r="G10" s="131"/>
      <c r="H10" s="131"/>
      <c r="I10" s="131"/>
      <c r="J10" s="131"/>
    </row>
    <row r="11" spans="2:13" ht="12.75" customHeight="1">
      <c r="B11" s="612"/>
      <c r="C11" s="613"/>
      <c r="D11" s="613"/>
      <c r="E11" s="613"/>
      <c r="F11" s="613"/>
      <c r="G11" s="613"/>
      <c r="H11" s="613"/>
      <c r="I11" s="613"/>
      <c r="J11" s="614"/>
    </row>
    <row r="12" spans="2:13" ht="12.75" customHeight="1">
      <c r="B12" s="615"/>
      <c r="C12" s="616"/>
      <c r="D12" s="616"/>
      <c r="E12" s="616"/>
      <c r="F12" s="616"/>
      <c r="G12" s="616"/>
      <c r="H12" s="616"/>
      <c r="I12" s="616"/>
      <c r="J12" s="617"/>
    </row>
    <row r="13" spans="2:13" ht="12.75" customHeight="1">
      <c r="B13" s="615"/>
      <c r="C13" s="616"/>
      <c r="D13" s="616"/>
      <c r="E13" s="616"/>
      <c r="F13" s="616"/>
      <c r="G13" s="616"/>
      <c r="H13" s="616"/>
      <c r="I13" s="616"/>
      <c r="J13" s="617"/>
    </row>
    <row r="14" spans="2:13" ht="12.75" customHeight="1">
      <c r="B14" s="615"/>
      <c r="C14" s="616"/>
      <c r="D14" s="616"/>
      <c r="E14" s="616"/>
      <c r="F14" s="616"/>
      <c r="G14" s="616"/>
      <c r="H14" s="616"/>
      <c r="I14" s="616"/>
      <c r="J14" s="617"/>
    </row>
    <row r="15" spans="2:13" ht="12.75" customHeight="1">
      <c r="B15" s="615"/>
      <c r="C15" s="616"/>
      <c r="D15" s="616"/>
      <c r="E15" s="616"/>
      <c r="F15" s="616"/>
      <c r="G15" s="616"/>
      <c r="H15" s="616"/>
      <c r="I15" s="616"/>
      <c r="J15" s="617"/>
    </row>
    <row r="16" spans="2:13" ht="12.75" customHeight="1">
      <c r="B16" s="618"/>
      <c r="C16" s="619"/>
      <c r="D16" s="619"/>
      <c r="E16" s="619"/>
      <c r="F16" s="619"/>
      <c r="G16" s="619"/>
      <c r="H16" s="619"/>
      <c r="I16" s="619"/>
      <c r="J16" s="620"/>
    </row>
    <row r="18" spans="2:10" ht="15.75">
      <c r="B18" s="98" t="s">
        <v>404</v>
      </c>
    </row>
    <row r="19" spans="2:10" ht="15.75" customHeight="1">
      <c r="B19" s="747" t="s">
        <v>40</v>
      </c>
      <c r="C19" s="748"/>
      <c r="D19" s="749"/>
      <c r="E19" s="750" t="s">
        <v>41</v>
      </c>
      <c r="F19" s="750" t="s">
        <v>42</v>
      </c>
      <c r="G19" s="750" t="s">
        <v>43</v>
      </c>
      <c r="H19" s="750" t="s">
        <v>44</v>
      </c>
      <c r="I19" s="750" t="s">
        <v>405</v>
      </c>
      <c r="J19" s="750" t="s">
        <v>387</v>
      </c>
    </row>
    <row r="20" spans="2:10">
      <c r="B20" s="607" t="s">
        <v>45</v>
      </c>
      <c r="C20" s="608"/>
      <c r="D20" s="609"/>
      <c r="E20" s="269"/>
      <c r="F20" s="270"/>
      <c r="G20" s="270"/>
      <c r="H20" s="270"/>
      <c r="I20" s="367"/>
      <c r="J20" s="349"/>
    </row>
    <row r="21" spans="2:10" ht="15">
      <c r="B21" s="626" t="s">
        <v>386</v>
      </c>
      <c r="C21" s="627"/>
      <c r="D21" s="628"/>
      <c r="E21" s="269"/>
      <c r="F21" s="270"/>
      <c r="G21" s="270"/>
      <c r="H21" s="270"/>
      <c r="I21" s="367"/>
      <c r="J21" s="370"/>
    </row>
    <row r="22" spans="2:10" ht="15">
      <c r="B22" s="626" t="s">
        <v>46</v>
      </c>
      <c r="C22" s="627"/>
      <c r="D22" s="628" t="s">
        <v>47</v>
      </c>
      <c r="E22" s="276" t="s">
        <v>3</v>
      </c>
      <c r="F22" s="277" t="s">
        <v>3</v>
      </c>
      <c r="G22" s="277" t="s">
        <v>3</v>
      </c>
      <c r="H22" s="366" t="s">
        <v>3</v>
      </c>
      <c r="I22" s="366" t="s">
        <v>3</v>
      </c>
      <c r="J22" s="370"/>
    </row>
    <row r="23" spans="2:10" ht="15">
      <c r="B23" s="626" t="s">
        <v>383</v>
      </c>
      <c r="C23" s="627"/>
      <c r="D23" s="628" t="s">
        <v>48</v>
      </c>
      <c r="E23" s="271"/>
      <c r="F23" s="272"/>
      <c r="G23" s="272"/>
      <c r="H23" s="272"/>
      <c r="I23" s="368"/>
      <c r="J23" s="350" t="str">
        <f>IF(SUM(E23:I23)&gt;0,SUM(E23:I23),"-")</f>
        <v>-</v>
      </c>
    </row>
    <row r="24" spans="2:10" ht="15">
      <c r="B24" s="626" t="s">
        <v>471</v>
      </c>
      <c r="C24" s="627"/>
      <c r="D24" s="628" t="s">
        <v>47</v>
      </c>
      <c r="E24" s="271"/>
      <c r="F24" s="272"/>
      <c r="G24" s="272"/>
      <c r="H24" s="272"/>
      <c r="I24" s="368"/>
      <c r="J24" s="370"/>
    </row>
    <row r="25" spans="2:10" ht="15">
      <c r="B25" s="626" t="s">
        <v>384</v>
      </c>
      <c r="C25" s="627"/>
      <c r="D25" s="628" t="s">
        <v>49</v>
      </c>
      <c r="E25" s="271"/>
      <c r="F25" s="272"/>
      <c r="G25" s="272"/>
      <c r="H25" s="272"/>
      <c r="I25" s="368"/>
      <c r="J25" s="350" t="str">
        <f>IF(SUM(E25:I25)&gt;0,SUM(E25:I25),"-")</f>
        <v>-</v>
      </c>
    </row>
    <row r="26" spans="2:10" ht="15">
      <c r="B26" s="626" t="s">
        <v>385</v>
      </c>
      <c r="C26" s="627"/>
      <c r="D26" s="628" t="s">
        <v>48</v>
      </c>
      <c r="E26" s="273"/>
      <c r="F26" s="274"/>
      <c r="G26" s="274"/>
      <c r="H26" s="274"/>
      <c r="I26" s="369"/>
      <c r="J26" s="275" t="str">
        <f>IF(SUM(E26:I26)&gt;0,SUM(E26:I26),"-")</f>
        <v>-</v>
      </c>
    </row>
    <row r="27" spans="2:10" ht="24" customHeight="1">
      <c r="B27" s="642" t="s">
        <v>151</v>
      </c>
      <c r="C27" s="643"/>
      <c r="D27" s="643"/>
      <c r="E27" s="643"/>
      <c r="F27" s="643"/>
      <c r="G27" s="643"/>
      <c r="H27" s="643"/>
      <c r="I27" s="643"/>
      <c r="J27" s="643"/>
    </row>
    <row r="28" spans="2:10" ht="15">
      <c r="B28" s="364"/>
      <c r="C28" s="365"/>
      <c r="D28" s="365"/>
      <c r="E28" s="365"/>
      <c r="F28" s="365"/>
      <c r="G28" s="365"/>
      <c r="H28" s="365"/>
      <c r="I28" s="365"/>
      <c r="J28" s="365"/>
    </row>
    <row r="29" spans="2:10" ht="15.75">
      <c r="B29" s="98" t="s">
        <v>50</v>
      </c>
      <c r="C29" s="365"/>
      <c r="D29" s="365"/>
      <c r="E29" s="365"/>
      <c r="F29" s="365"/>
      <c r="G29" s="365"/>
      <c r="H29" s="365"/>
      <c r="I29" s="365"/>
      <c r="J29" s="365"/>
    </row>
    <row r="30" spans="2:10" s="14" customFormat="1" ht="32.450000000000003" customHeight="1">
      <c r="B30" s="751" t="s">
        <v>50</v>
      </c>
      <c r="C30" s="752"/>
      <c r="D30" s="753" t="s">
        <v>51</v>
      </c>
      <c r="E30" s="754"/>
      <c r="F30" s="755" t="s">
        <v>52</v>
      </c>
      <c r="G30" s="756" t="s">
        <v>53</v>
      </c>
      <c r="H30" s="757"/>
      <c r="I30" s="757"/>
      <c r="J30" s="758"/>
    </row>
    <row r="31" spans="2:10" s="14" customFormat="1" ht="15.75">
      <c r="B31" s="759"/>
      <c r="C31" s="760"/>
      <c r="D31" s="761" t="s">
        <v>54</v>
      </c>
      <c r="E31" s="762" t="s">
        <v>55</v>
      </c>
      <c r="F31" s="763"/>
      <c r="G31" s="764"/>
      <c r="H31" s="765"/>
      <c r="I31" s="765"/>
      <c r="J31" s="766"/>
    </row>
    <row r="32" spans="2:10">
      <c r="B32" s="596" t="s">
        <v>56</v>
      </c>
      <c r="C32" s="597"/>
      <c r="D32" s="297"/>
      <c r="E32" s="298"/>
      <c r="F32" s="299" t="s">
        <v>3</v>
      </c>
      <c r="G32" s="610"/>
      <c r="H32" s="610"/>
      <c r="I32" s="610"/>
      <c r="J32" s="611"/>
    </row>
    <row r="33" spans="2:10">
      <c r="B33" s="596" t="s">
        <v>57</v>
      </c>
      <c r="C33" s="597"/>
      <c r="D33" s="297"/>
      <c r="E33" s="298"/>
      <c r="F33" s="299" t="s">
        <v>3</v>
      </c>
      <c r="G33" s="610"/>
      <c r="H33" s="610"/>
      <c r="I33" s="610"/>
      <c r="J33" s="611"/>
    </row>
    <row r="34" spans="2:10">
      <c r="B34" s="596" t="s">
        <v>58</v>
      </c>
      <c r="C34" s="597"/>
      <c r="D34" s="297"/>
      <c r="E34" s="298"/>
      <c r="F34" s="299" t="s">
        <v>3</v>
      </c>
      <c r="G34" s="610"/>
      <c r="H34" s="610"/>
      <c r="I34" s="610"/>
      <c r="J34" s="611"/>
    </row>
    <row r="35" spans="2:10">
      <c r="B35" s="596" t="s">
        <v>59</v>
      </c>
      <c r="C35" s="597"/>
      <c r="D35" s="297"/>
      <c r="E35" s="298"/>
      <c r="F35" s="299" t="s">
        <v>3</v>
      </c>
      <c r="G35" s="610"/>
      <c r="H35" s="610"/>
      <c r="I35" s="610"/>
      <c r="J35" s="611"/>
    </row>
    <row r="36" spans="2:10">
      <c r="B36" s="596" t="s">
        <v>406</v>
      </c>
      <c r="C36" s="597"/>
      <c r="D36" s="297"/>
      <c r="E36" s="298"/>
      <c r="F36" s="299" t="s">
        <v>3</v>
      </c>
      <c r="G36" s="610"/>
      <c r="H36" s="610"/>
      <c r="I36" s="610"/>
      <c r="J36" s="611"/>
    </row>
    <row r="37" spans="2:10" hidden="1" outlineLevel="1">
      <c r="B37" s="596" t="s">
        <v>407</v>
      </c>
      <c r="C37" s="597"/>
      <c r="D37" s="297"/>
      <c r="E37" s="298"/>
      <c r="F37" s="299" t="s">
        <v>3</v>
      </c>
      <c r="G37" s="610"/>
      <c r="H37" s="610"/>
      <c r="I37" s="610"/>
      <c r="J37" s="611"/>
    </row>
    <row r="38" spans="2:10" hidden="1" outlineLevel="1">
      <c r="B38" s="596" t="s">
        <v>408</v>
      </c>
      <c r="C38" s="597"/>
      <c r="D38" s="297"/>
      <c r="E38" s="298"/>
      <c r="F38" s="299" t="s">
        <v>3</v>
      </c>
      <c r="G38" s="610"/>
      <c r="H38" s="610"/>
      <c r="I38" s="610"/>
      <c r="J38" s="611"/>
    </row>
    <row r="39" spans="2:10" hidden="1" outlineLevel="1">
      <c r="B39" s="596" t="s">
        <v>409</v>
      </c>
      <c r="C39" s="597"/>
      <c r="D39" s="272"/>
      <c r="E39" s="278"/>
      <c r="F39" s="277" t="s">
        <v>3</v>
      </c>
      <c r="G39" s="590"/>
      <c r="H39" s="591"/>
      <c r="I39" s="591"/>
      <c r="J39" s="592"/>
    </row>
    <row r="40" spans="2:10" hidden="1" outlineLevel="1">
      <c r="B40" s="596" t="s">
        <v>410</v>
      </c>
      <c r="C40" s="597"/>
      <c r="D40" s="272"/>
      <c r="E40" s="278"/>
      <c r="F40" s="277" t="s">
        <v>3</v>
      </c>
      <c r="G40" s="590"/>
      <c r="H40" s="591"/>
      <c r="I40" s="591"/>
      <c r="J40" s="592"/>
    </row>
    <row r="41" spans="2:10" hidden="1" outlineLevel="1">
      <c r="B41" s="596" t="s">
        <v>411</v>
      </c>
      <c r="C41" s="597"/>
      <c r="D41" s="274"/>
      <c r="E41" s="279"/>
      <c r="F41" s="280" t="s">
        <v>3</v>
      </c>
      <c r="G41" s="593"/>
      <c r="H41" s="594"/>
      <c r="I41" s="594"/>
      <c r="J41" s="595"/>
    </row>
    <row r="42" spans="2:10" collapsed="1">
      <c r="B42" s="606"/>
      <c r="C42" s="606"/>
      <c r="D42" s="606"/>
      <c r="E42" s="606"/>
      <c r="F42" s="606"/>
      <c r="G42" s="606"/>
      <c r="H42" s="606"/>
      <c r="I42" s="606"/>
      <c r="J42" s="606"/>
    </row>
    <row r="43" spans="2:10" ht="15.75">
      <c r="B43" s="98" t="s">
        <v>60</v>
      </c>
      <c r="C43" s="132"/>
      <c r="D43" s="132"/>
      <c r="E43" s="132"/>
      <c r="F43" s="132"/>
      <c r="G43" s="132"/>
      <c r="H43" s="132"/>
      <c r="I43" s="132"/>
      <c r="J43" s="132"/>
    </row>
    <row r="44" spans="2:10" s="14" customFormat="1" ht="15.75">
      <c r="B44" s="767" t="s">
        <v>60</v>
      </c>
      <c r="C44" s="767"/>
      <c r="D44" s="767"/>
      <c r="E44" s="768" t="s">
        <v>61</v>
      </c>
      <c r="F44" s="768" t="s">
        <v>62</v>
      </c>
      <c r="G44" s="134"/>
      <c r="H44" s="134"/>
      <c r="I44" s="134"/>
      <c r="J44" s="134"/>
    </row>
    <row r="45" spans="2:10" ht="15">
      <c r="B45" s="626" t="s">
        <v>63</v>
      </c>
      <c r="C45" s="627"/>
      <c r="D45" s="628"/>
      <c r="E45" s="281"/>
      <c r="F45" s="282"/>
      <c r="G45" s="283"/>
      <c r="H45" s="283"/>
      <c r="I45" s="283"/>
      <c r="J45" s="283"/>
    </row>
    <row r="46" spans="2:10" ht="15">
      <c r="B46" s="626" t="s">
        <v>388</v>
      </c>
      <c r="C46" s="627"/>
      <c r="D46" s="628" t="s">
        <v>49</v>
      </c>
      <c r="E46" s="284"/>
      <c r="F46" s="285"/>
      <c r="G46" s="283"/>
      <c r="H46" s="283"/>
      <c r="I46" s="283"/>
      <c r="J46" s="283"/>
    </row>
    <row r="47" spans="2:10" ht="15">
      <c r="B47" s="626" t="s">
        <v>389</v>
      </c>
      <c r="C47" s="627"/>
      <c r="D47" s="628" t="s">
        <v>64</v>
      </c>
      <c r="E47" s="284"/>
      <c r="F47" s="285"/>
      <c r="G47" s="283"/>
      <c r="H47" s="283"/>
      <c r="I47" s="283"/>
      <c r="J47" s="283"/>
    </row>
    <row r="48" spans="2:10" ht="15">
      <c r="B48" s="626" t="s">
        <v>390</v>
      </c>
      <c r="C48" s="627"/>
      <c r="D48" s="628" t="s">
        <v>48</v>
      </c>
      <c r="E48" s="286">
        <f>E46*E47</f>
        <v>0</v>
      </c>
      <c r="F48" s="287">
        <f>F46*F47</f>
        <v>0</v>
      </c>
      <c r="G48" s="283"/>
      <c r="H48" s="283"/>
      <c r="I48" s="283"/>
      <c r="J48" s="283"/>
    </row>
    <row r="49" spans="2:10" ht="12.75" customHeight="1">
      <c r="B49" s="135"/>
      <c r="C49" s="135"/>
      <c r="D49" s="135"/>
      <c r="E49" s="135"/>
      <c r="F49" s="135"/>
      <c r="G49" s="135"/>
      <c r="H49" s="135"/>
      <c r="I49" s="132"/>
      <c r="J49" s="132"/>
    </row>
    <row r="50" spans="2:10" s="14" customFormat="1" ht="15.75">
      <c r="B50" s="644" t="s">
        <v>359</v>
      </c>
      <c r="C50" s="644"/>
      <c r="D50" s="644"/>
      <c r="E50" s="644"/>
      <c r="F50" s="644"/>
      <c r="G50" s="644"/>
      <c r="H50" s="644"/>
      <c r="I50" s="644"/>
      <c r="J50" s="644"/>
    </row>
    <row r="51" spans="2:10" s="14" customFormat="1" ht="15.75">
      <c r="B51" s="612"/>
      <c r="C51" s="613"/>
      <c r="D51" s="613"/>
      <c r="E51" s="613"/>
      <c r="F51" s="613"/>
      <c r="G51" s="613"/>
      <c r="H51" s="613"/>
      <c r="I51" s="613"/>
      <c r="J51" s="614"/>
    </row>
    <row r="52" spans="2:10" s="14" customFormat="1" ht="15.75">
      <c r="B52" s="615"/>
      <c r="C52" s="616"/>
      <c r="D52" s="616"/>
      <c r="E52" s="616"/>
      <c r="F52" s="616"/>
      <c r="G52" s="616"/>
      <c r="H52" s="616"/>
      <c r="I52" s="616"/>
      <c r="J52" s="617"/>
    </row>
    <row r="53" spans="2:10" s="14" customFormat="1" ht="15.75">
      <c r="B53" s="615"/>
      <c r="C53" s="616"/>
      <c r="D53" s="616"/>
      <c r="E53" s="616"/>
      <c r="F53" s="616"/>
      <c r="G53" s="616"/>
      <c r="H53" s="616"/>
      <c r="I53" s="616"/>
      <c r="J53" s="617"/>
    </row>
    <row r="54" spans="2:10" s="14" customFormat="1" ht="15.75">
      <c r="B54" s="615"/>
      <c r="C54" s="616"/>
      <c r="D54" s="616"/>
      <c r="E54" s="616"/>
      <c r="F54" s="616"/>
      <c r="G54" s="616"/>
      <c r="H54" s="616"/>
      <c r="I54" s="616"/>
      <c r="J54" s="617"/>
    </row>
    <row r="55" spans="2:10" s="14" customFormat="1" ht="15.75">
      <c r="B55" s="615"/>
      <c r="C55" s="616"/>
      <c r="D55" s="616"/>
      <c r="E55" s="616"/>
      <c r="F55" s="616"/>
      <c r="G55" s="616"/>
      <c r="H55" s="616"/>
      <c r="I55" s="616"/>
      <c r="J55" s="617"/>
    </row>
    <row r="56" spans="2:10" s="14" customFormat="1" ht="15.75">
      <c r="B56" s="615"/>
      <c r="C56" s="616"/>
      <c r="D56" s="616"/>
      <c r="E56" s="616"/>
      <c r="F56" s="616"/>
      <c r="G56" s="616"/>
      <c r="H56" s="616"/>
      <c r="I56" s="616"/>
      <c r="J56" s="617"/>
    </row>
    <row r="57" spans="2:10" s="14" customFormat="1" ht="15.75">
      <c r="B57" s="618"/>
      <c r="C57" s="619"/>
      <c r="D57" s="619"/>
      <c r="E57" s="619"/>
      <c r="F57" s="619"/>
      <c r="G57" s="619"/>
      <c r="H57" s="619"/>
      <c r="I57" s="619"/>
      <c r="J57" s="620"/>
    </row>
    <row r="58" spans="2:10" s="14" customFormat="1" ht="15.75">
      <c r="B58" s="136"/>
      <c r="C58" s="136"/>
      <c r="D58" s="136"/>
      <c r="E58" s="136"/>
      <c r="F58" s="136"/>
      <c r="G58" s="136"/>
      <c r="H58" s="136"/>
      <c r="I58" s="136"/>
      <c r="J58" s="136"/>
    </row>
    <row r="59" spans="2:10" s="15" customFormat="1" ht="18.75">
      <c r="B59" s="735" t="s">
        <v>122</v>
      </c>
      <c r="C59" s="735"/>
      <c r="D59" s="735"/>
      <c r="E59" s="735"/>
      <c r="F59" s="735"/>
      <c r="G59" s="735"/>
      <c r="H59" s="735"/>
      <c r="I59" s="735"/>
      <c r="J59" s="735"/>
    </row>
    <row r="60" spans="2:10" ht="12.75" customHeight="1"/>
    <row r="61" spans="2:10" s="199" customFormat="1" ht="46.9" customHeight="1">
      <c r="B61" s="769" t="s">
        <v>4</v>
      </c>
      <c r="C61" s="770" t="s">
        <v>118</v>
      </c>
      <c r="D61" s="770"/>
      <c r="E61" s="770"/>
      <c r="F61" s="770"/>
      <c r="G61" s="769" t="s">
        <v>401</v>
      </c>
      <c r="H61" s="769" t="s">
        <v>391</v>
      </c>
      <c r="I61" s="770" t="s">
        <v>381</v>
      </c>
      <c r="J61" s="771"/>
    </row>
    <row r="62" spans="2:10" s="110" customFormat="1">
      <c r="B62" s="289">
        <v>1</v>
      </c>
      <c r="C62" s="598"/>
      <c r="D62" s="599"/>
      <c r="E62" s="599"/>
      <c r="F62" s="600"/>
      <c r="G62" s="290"/>
      <c r="H62" s="291"/>
      <c r="I62" s="601">
        <v>0</v>
      </c>
      <c r="J62" s="602"/>
    </row>
    <row r="63" spans="2:10" s="110" customFormat="1">
      <c r="B63" s="289">
        <v>2</v>
      </c>
      <c r="C63" s="598"/>
      <c r="D63" s="599"/>
      <c r="E63" s="599"/>
      <c r="F63" s="600"/>
      <c r="G63" s="290"/>
      <c r="H63" s="291"/>
      <c r="I63" s="601">
        <v>0</v>
      </c>
      <c r="J63" s="602"/>
    </row>
    <row r="64" spans="2:10" s="110" customFormat="1">
      <c r="B64" s="289">
        <v>3</v>
      </c>
      <c r="C64" s="598"/>
      <c r="D64" s="599"/>
      <c r="E64" s="599"/>
      <c r="F64" s="600"/>
      <c r="G64" s="290"/>
      <c r="H64" s="291"/>
      <c r="I64" s="601">
        <v>0</v>
      </c>
      <c r="J64" s="602"/>
    </row>
    <row r="65" spans="2:11" s="110" customFormat="1">
      <c r="B65" s="289">
        <v>4</v>
      </c>
      <c r="C65" s="598"/>
      <c r="D65" s="599"/>
      <c r="E65" s="599"/>
      <c r="F65" s="600"/>
      <c r="G65" s="290"/>
      <c r="H65" s="291"/>
      <c r="I65" s="601">
        <v>0</v>
      </c>
      <c r="J65" s="602"/>
    </row>
    <row r="66" spans="2:11" s="110" customFormat="1">
      <c r="B66" s="289">
        <v>5</v>
      </c>
      <c r="C66" s="598"/>
      <c r="D66" s="599"/>
      <c r="E66" s="599"/>
      <c r="F66" s="600"/>
      <c r="G66" s="290"/>
      <c r="H66" s="291"/>
      <c r="I66" s="601">
        <v>0</v>
      </c>
      <c r="J66" s="602"/>
    </row>
    <row r="67" spans="2:11" s="110" customFormat="1">
      <c r="B67" s="289">
        <v>6</v>
      </c>
      <c r="C67" s="598"/>
      <c r="D67" s="599"/>
      <c r="E67" s="599"/>
      <c r="F67" s="600"/>
      <c r="G67" s="290"/>
      <c r="H67" s="291"/>
      <c r="I67" s="601">
        <v>0</v>
      </c>
      <c r="J67" s="602"/>
    </row>
    <row r="68" spans="2:11" s="110" customFormat="1">
      <c r="B68" s="289">
        <v>7</v>
      </c>
      <c r="C68" s="598"/>
      <c r="D68" s="599"/>
      <c r="E68" s="599"/>
      <c r="F68" s="600"/>
      <c r="G68" s="290"/>
      <c r="H68" s="291"/>
      <c r="I68" s="601">
        <v>0</v>
      </c>
      <c r="J68" s="602"/>
    </row>
    <row r="69" spans="2:11" s="110" customFormat="1">
      <c r="B69" s="289">
        <v>8</v>
      </c>
      <c r="C69" s="598"/>
      <c r="D69" s="599"/>
      <c r="E69" s="599"/>
      <c r="F69" s="600"/>
      <c r="G69" s="290"/>
      <c r="H69" s="291"/>
      <c r="I69" s="601">
        <v>0</v>
      </c>
      <c r="J69" s="602"/>
    </row>
    <row r="70" spans="2:11" s="110" customFormat="1">
      <c r="B70" s="289">
        <v>9</v>
      </c>
      <c r="C70" s="598"/>
      <c r="D70" s="599"/>
      <c r="E70" s="599"/>
      <c r="F70" s="600"/>
      <c r="G70" s="290"/>
      <c r="H70" s="291"/>
      <c r="I70" s="601">
        <v>0</v>
      </c>
      <c r="J70" s="602"/>
    </row>
    <row r="71" spans="2:11" s="110" customFormat="1">
      <c r="B71" s="289">
        <v>10</v>
      </c>
      <c r="C71" s="598"/>
      <c r="D71" s="599"/>
      <c r="E71" s="599"/>
      <c r="F71" s="600"/>
      <c r="G71" s="290"/>
      <c r="H71" s="291"/>
      <c r="I71" s="601">
        <v>0</v>
      </c>
      <c r="J71" s="602"/>
    </row>
    <row r="72" spans="2:11" s="110" customFormat="1" hidden="1" outlineLevel="1">
      <c r="B72" s="289">
        <v>11</v>
      </c>
      <c r="C72" s="603"/>
      <c r="D72" s="604"/>
      <c r="E72" s="604"/>
      <c r="F72" s="605"/>
      <c r="G72" s="295"/>
      <c r="H72" s="296"/>
      <c r="I72" s="601">
        <v>0</v>
      </c>
      <c r="J72" s="602"/>
    </row>
    <row r="73" spans="2:11" s="110" customFormat="1" hidden="1" outlineLevel="1">
      <c r="B73" s="289">
        <v>12</v>
      </c>
      <c r="C73" s="603"/>
      <c r="D73" s="604"/>
      <c r="E73" s="604"/>
      <c r="F73" s="605"/>
      <c r="G73" s="295"/>
      <c r="H73" s="296"/>
      <c r="I73" s="601">
        <v>0</v>
      </c>
      <c r="J73" s="602"/>
    </row>
    <row r="74" spans="2:11" s="110" customFormat="1" hidden="1" outlineLevel="1">
      <c r="B74" s="289">
        <v>13</v>
      </c>
      <c r="C74" s="603"/>
      <c r="D74" s="604"/>
      <c r="E74" s="604"/>
      <c r="F74" s="605"/>
      <c r="G74" s="295"/>
      <c r="H74" s="296"/>
      <c r="I74" s="601">
        <v>0</v>
      </c>
      <c r="J74" s="602"/>
    </row>
    <row r="75" spans="2:11" s="110" customFormat="1" hidden="1" outlineLevel="1">
      <c r="B75" s="289">
        <v>14</v>
      </c>
      <c r="C75" s="603"/>
      <c r="D75" s="604"/>
      <c r="E75" s="604"/>
      <c r="F75" s="605"/>
      <c r="G75" s="295"/>
      <c r="H75" s="296"/>
      <c r="I75" s="601">
        <v>0</v>
      </c>
      <c r="J75" s="602"/>
    </row>
    <row r="76" spans="2:11" s="110" customFormat="1" hidden="1" outlineLevel="1">
      <c r="B76" s="289">
        <v>15</v>
      </c>
      <c r="C76" s="603"/>
      <c r="D76" s="604"/>
      <c r="E76" s="604"/>
      <c r="F76" s="605"/>
      <c r="G76" s="295"/>
      <c r="H76" s="296"/>
      <c r="I76" s="601">
        <v>0</v>
      </c>
      <c r="J76" s="602"/>
    </row>
    <row r="77" spans="2:11" s="110" customFormat="1" hidden="1" outlineLevel="1">
      <c r="B77" s="289">
        <v>16</v>
      </c>
      <c r="C77" s="603"/>
      <c r="D77" s="604"/>
      <c r="E77" s="604"/>
      <c r="F77" s="605"/>
      <c r="G77" s="295"/>
      <c r="H77" s="296"/>
      <c r="I77" s="601">
        <v>0</v>
      </c>
      <c r="J77" s="602"/>
    </row>
    <row r="78" spans="2:11" s="110" customFormat="1" hidden="1" outlineLevel="1">
      <c r="B78" s="289">
        <v>17</v>
      </c>
      <c r="C78" s="603"/>
      <c r="D78" s="604"/>
      <c r="E78" s="604"/>
      <c r="F78" s="605"/>
      <c r="G78" s="295"/>
      <c r="H78" s="296"/>
      <c r="I78" s="601">
        <v>0</v>
      </c>
      <c r="J78" s="602"/>
    </row>
    <row r="79" spans="2:11" s="110" customFormat="1" hidden="1" outlineLevel="1">
      <c r="B79" s="289">
        <v>18</v>
      </c>
      <c r="C79" s="603"/>
      <c r="D79" s="604"/>
      <c r="E79" s="604"/>
      <c r="F79" s="605"/>
      <c r="G79" s="295"/>
      <c r="H79" s="296"/>
      <c r="I79" s="601">
        <v>0</v>
      </c>
      <c r="J79" s="602"/>
      <c r="K79" s="292"/>
    </row>
    <row r="80" spans="2:11" s="110" customFormat="1" hidden="1" outlineLevel="1">
      <c r="B80" s="289">
        <v>19</v>
      </c>
      <c r="C80" s="639"/>
      <c r="D80" s="640"/>
      <c r="E80" s="640"/>
      <c r="F80" s="641"/>
      <c r="G80" s="295"/>
      <c r="H80" s="296"/>
      <c r="I80" s="601">
        <v>0</v>
      </c>
      <c r="J80" s="602"/>
      <c r="K80" s="292"/>
    </row>
    <row r="81" spans="2:12" s="110" customFormat="1" hidden="1" outlineLevel="1">
      <c r="B81" s="289">
        <v>20</v>
      </c>
      <c r="C81" s="603"/>
      <c r="D81" s="604"/>
      <c r="E81" s="604"/>
      <c r="F81" s="605"/>
      <c r="G81" s="295"/>
      <c r="H81" s="296"/>
      <c r="I81" s="601">
        <v>0</v>
      </c>
      <c r="J81" s="602"/>
      <c r="K81" s="292"/>
    </row>
    <row r="82" spans="2:12" s="110" customFormat="1" collapsed="1">
      <c r="B82" s="631" t="s">
        <v>5</v>
      </c>
      <c r="C82" s="632"/>
      <c r="D82" s="632"/>
      <c r="E82" s="632"/>
      <c r="F82" s="632"/>
      <c r="G82" s="632"/>
      <c r="H82" s="632"/>
      <c r="I82" s="632"/>
      <c r="J82" s="633"/>
      <c r="K82" s="292"/>
    </row>
    <row r="83" spans="2:12" s="106" customFormat="1">
      <c r="B83" s="635" t="s">
        <v>147</v>
      </c>
      <c r="C83" s="636"/>
      <c r="D83" s="636"/>
      <c r="E83" s="636"/>
      <c r="F83" s="636"/>
      <c r="G83" s="636"/>
      <c r="H83" s="293" t="s">
        <v>6</v>
      </c>
      <c r="I83" s="629">
        <f>SUM(I62:I81)</f>
        <v>0</v>
      </c>
      <c r="J83" s="629"/>
      <c r="K83" s="294"/>
    </row>
    <row r="84" spans="2:12" ht="15">
      <c r="B84" s="638" t="str">
        <f>IF(AND(I83&gt;0,I83&lt;10000),"Bitte beachten Sie, dass die Mindestinvestitionskosten von 10.000 EUR nicht gegeben sind.","")</f>
        <v/>
      </c>
      <c r="C84" s="638"/>
      <c r="D84" s="638"/>
      <c r="E84" s="638"/>
      <c r="F84" s="638"/>
      <c r="G84" s="638"/>
      <c r="H84" s="638"/>
      <c r="I84" s="638"/>
      <c r="J84" s="638"/>
      <c r="K84" s="264"/>
    </row>
    <row r="85" spans="2:12" ht="18.75">
      <c r="B85" s="735" t="s">
        <v>105</v>
      </c>
      <c r="C85" s="735"/>
      <c r="D85" s="735"/>
      <c r="E85" s="735"/>
      <c r="F85" s="735"/>
      <c r="G85" s="735"/>
      <c r="H85" s="735"/>
      <c r="I85" s="735"/>
      <c r="J85" s="735"/>
      <c r="K85" s="172"/>
    </row>
    <row r="86" spans="2:12" ht="3.75" customHeight="1">
      <c r="B86" s="76"/>
      <c r="C86" s="76"/>
      <c r="D86" s="76"/>
      <c r="E86" s="76"/>
      <c r="F86" s="76"/>
      <c r="G86" s="76"/>
      <c r="H86" s="76"/>
      <c r="I86" s="76"/>
      <c r="J86" s="76"/>
      <c r="K86" s="76"/>
    </row>
    <row r="87" spans="2:12" s="14" customFormat="1" ht="19.5" customHeight="1">
      <c r="B87" s="772" t="s">
        <v>39</v>
      </c>
      <c r="C87" s="325"/>
      <c r="D87" s="325"/>
      <c r="E87" s="325"/>
      <c r="F87" s="325"/>
      <c r="G87" s="325"/>
      <c r="H87" s="325"/>
      <c r="I87" s="325"/>
      <c r="J87" s="325"/>
      <c r="K87" s="123"/>
      <c r="L87" s="5"/>
    </row>
    <row r="88" spans="2:12" ht="33" customHeight="1">
      <c r="B88" s="231" t="s">
        <v>82</v>
      </c>
      <c r="C88" s="630" t="s">
        <v>106</v>
      </c>
      <c r="D88" s="518"/>
      <c r="E88" s="518"/>
      <c r="F88" s="518"/>
      <c r="G88" s="518"/>
      <c r="H88" s="518"/>
      <c r="I88" s="518"/>
      <c r="J88" s="518"/>
      <c r="K88" s="139"/>
      <c r="L88" s="230"/>
    </row>
    <row r="89" spans="2:12" ht="15.75">
      <c r="B89" s="82"/>
      <c r="C89" s="266"/>
      <c r="D89" s="266"/>
      <c r="E89" s="266"/>
      <c r="F89" s="266"/>
      <c r="G89" s="266"/>
      <c r="H89" s="266"/>
      <c r="I89" s="266"/>
      <c r="J89" s="266"/>
      <c r="K89" s="266"/>
      <c r="L89" s="5"/>
    </row>
    <row r="90" spans="2:12" s="14" customFormat="1" ht="19.5" customHeight="1">
      <c r="B90" s="738" t="s">
        <v>400</v>
      </c>
      <c r="C90" s="184"/>
      <c r="D90" s="184"/>
      <c r="E90" s="184"/>
      <c r="F90" s="184"/>
      <c r="G90" s="184"/>
      <c r="H90" s="184"/>
      <c r="I90" s="184"/>
      <c r="J90" s="184"/>
      <c r="K90" s="123"/>
      <c r="L90" s="5"/>
    </row>
    <row r="91" spans="2:12" ht="15.75">
      <c r="C91" s="398" t="s">
        <v>90</v>
      </c>
      <c r="D91" s="519"/>
      <c r="E91" s="520"/>
      <c r="F91" s="520"/>
      <c r="G91" s="520"/>
      <c r="H91" s="520"/>
      <c r="I91" s="520"/>
      <c r="J91" s="637"/>
      <c r="K91" s="139"/>
      <c r="L91" s="230"/>
    </row>
    <row r="92" spans="2:12" ht="15.75">
      <c r="B92" s="288"/>
      <c r="C92" s="397" t="s">
        <v>91</v>
      </c>
      <c r="D92" s="519"/>
      <c r="E92" s="520"/>
      <c r="F92" s="520"/>
      <c r="G92" s="520"/>
      <c r="H92" s="520"/>
      <c r="I92" s="520"/>
      <c r="J92" s="637"/>
      <c r="K92" s="139"/>
      <c r="L92" s="230"/>
    </row>
    <row r="93" spans="2:12" ht="15.75">
      <c r="B93" s="288"/>
      <c r="C93" s="398" t="s">
        <v>92</v>
      </c>
      <c r="D93" s="519"/>
      <c r="E93" s="520"/>
      <c r="F93" s="520"/>
      <c r="G93" s="520"/>
      <c r="H93" s="520"/>
      <c r="I93" s="520"/>
      <c r="J93" s="637"/>
      <c r="K93" s="139"/>
      <c r="L93" s="230"/>
    </row>
    <row r="94" spans="2:12" ht="15.75" thickBot="1">
      <c r="B94" s="267"/>
      <c r="C94" s="87"/>
      <c r="D94" s="87"/>
      <c r="E94" s="87"/>
      <c r="F94" s="87"/>
      <c r="G94" s="87"/>
      <c r="H94" s="87"/>
      <c r="I94" s="87"/>
      <c r="J94" s="87"/>
      <c r="K94" s="3"/>
      <c r="L94" s="3"/>
    </row>
    <row r="95" spans="2:12" ht="54.75" customHeight="1" thickTop="1" thickBot="1">
      <c r="B95" s="773" t="s">
        <v>402</v>
      </c>
      <c r="C95" s="634"/>
      <c r="D95" s="634"/>
      <c r="E95" s="634"/>
      <c r="F95" s="634"/>
      <c r="G95" s="634"/>
      <c r="H95" s="634"/>
      <c r="I95" s="634"/>
      <c r="J95" s="774"/>
      <c r="K95" s="268"/>
      <c r="L95" s="5"/>
    </row>
    <row r="96" spans="2:12" ht="15.75" thickTop="1">
      <c r="B96" s="267"/>
      <c r="C96" s="87"/>
      <c r="D96" s="87"/>
      <c r="E96" s="87"/>
      <c r="F96" s="87"/>
      <c r="G96" s="87"/>
      <c r="H96" s="87"/>
      <c r="I96" s="87"/>
      <c r="J96" s="87"/>
      <c r="K96" s="3"/>
      <c r="L96" s="3"/>
    </row>
    <row r="97" spans="1:12" ht="18.75">
      <c r="A97" s="17"/>
      <c r="B97" s="735" t="s">
        <v>380</v>
      </c>
      <c r="C97" s="735" t="s">
        <v>93</v>
      </c>
      <c r="D97" s="735"/>
      <c r="E97" s="735"/>
      <c r="F97" s="735"/>
      <c r="G97" s="735"/>
      <c r="H97" s="735"/>
      <c r="I97" s="735"/>
      <c r="J97" s="735"/>
      <c r="K97" s="76"/>
    </row>
    <row r="98" spans="1:12" ht="18.75">
      <c r="A98" s="17"/>
      <c r="B98" s="89"/>
      <c r="C98" s="90"/>
      <c r="D98" s="6"/>
      <c r="E98" s="6"/>
      <c r="F98" s="6"/>
      <c r="G98" s="6"/>
      <c r="H98" s="6"/>
      <c r="I98" s="6"/>
      <c r="J98" s="4"/>
      <c r="K98" s="4"/>
      <c r="L98" s="4"/>
    </row>
    <row r="99" spans="1:12" ht="15">
      <c r="A99" s="17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</row>
    <row r="100" spans="1:12" ht="49.9" customHeight="1">
      <c r="A100" s="17"/>
      <c r="B100" s="91" t="s">
        <v>94</v>
      </c>
      <c r="C100" s="741" t="s">
        <v>371</v>
      </c>
      <c r="D100" s="741"/>
      <c r="E100" s="741"/>
      <c r="F100" s="741"/>
      <c r="H100" s="511"/>
      <c r="I100" s="511"/>
    </row>
    <row r="101" spans="1:12" ht="29.25" customHeight="1">
      <c r="A101" s="17"/>
      <c r="C101" s="512" t="s">
        <v>371</v>
      </c>
      <c r="D101" s="512"/>
      <c r="E101" s="512"/>
      <c r="F101" s="512"/>
      <c r="H101" s="510" t="s">
        <v>96</v>
      </c>
      <c r="I101" s="510"/>
    </row>
    <row r="102" spans="1:12" ht="15" customHeight="1">
      <c r="A102" s="17"/>
      <c r="B102" s="13"/>
      <c r="C102" s="13"/>
      <c r="D102" s="13"/>
      <c r="E102" s="13"/>
      <c r="F102" s="13"/>
      <c r="H102" s="13"/>
      <c r="I102" s="13"/>
    </row>
    <row r="103" spans="1:12" ht="35.25" customHeight="1">
      <c r="A103" s="17"/>
      <c r="B103" s="91"/>
      <c r="C103" s="511"/>
      <c r="D103" s="511"/>
      <c r="E103" s="511"/>
      <c r="F103" s="511"/>
      <c r="G103" s="92"/>
    </row>
    <row r="104" spans="1:12" ht="15">
      <c r="A104" s="17"/>
      <c r="C104" s="510" t="s">
        <v>95</v>
      </c>
      <c r="D104" s="510"/>
      <c r="E104" s="510"/>
      <c r="F104" s="510"/>
      <c r="G104" s="93"/>
    </row>
    <row r="105" spans="1:12">
      <c r="A105" s="17"/>
    </row>
    <row r="106" spans="1:12" ht="49.9" customHeight="1">
      <c r="A106" s="17"/>
      <c r="B106" s="91" t="s">
        <v>94</v>
      </c>
      <c r="C106" s="741" t="s">
        <v>372</v>
      </c>
      <c r="D106" s="741"/>
      <c r="E106" s="741"/>
      <c r="F106" s="741"/>
      <c r="H106" s="511"/>
      <c r="I106" s="511"/>
    </row>
    <row r="107" spans="1:12" ht="26.25" customHeight="1">
      <c r="A107" s="17"/>
      <c r="C107" s="512" t="s">
        <v>372</v>
      </c>
      <c r="D107" s="512"/>
      <c r="E107" s="512"/>
      <c r="F107" s="512"/>
      <c r="H107" s="510" t="s">
        <v>96</v>
      </c>
      <c r="I107" s="510"/>
    </row>
    <row r="108" spans="1:12">
      <c r="A108" s="17"/>
      <c r="B108" s="13"/>
      <c r="C108" s="13"/>
      <c r="D108" s="13"/>
      <c r="E108" s="13"/>
      <c r="F108" s="13"/>
    </row>
    <row r="109" spans="1:12" ht="36" customHeight="1">
      <c r="A109" s="17"/>
      <c r="B109" s="91"/>
      <c r="C109" s="511"/>
      <c r="D109" s="511"/>
      <c r="E109" s="511"/>
      <c r="F109" s="511"/>
    </row>
    <row r="110" spans="1:12">
      <c r="A110" s="17"/>
      <c r="C110" s="510" t="s">
        <v>95</v>
      </c>
      <c r="D110" s="510"/>
      <c r="E110" s="510"/>
      <c r="F110" s="510"/>
    </row>
    <row r="111" spans="1:12">
      <c r="A111" s="17"/>
      <c r="B111" s="46"/>
      <c r="C111" s="46"/>
      <c r="D111" s="46"/>
      <c r="E111" s="46"/>
      <c r="F111" s="46"/>
    </row>
    <row r="112" spans="1:12" ht="15" customHeight="1">
      <c r="B112" s="264"/>
      <c r="C112" s="264"/>
      <c r="D112" s="264"/>
      <c r="E112" s="264"/>
      <c r="F112" s="264"/>
      <c r="G112" s="264"/>
      <c r="H112" s="264"/>
      <c r="I112" s="264"/>
      <c r="J112" s="264"/>
    </row>
    <row r="113" spans="2:10" ht="15" customHeight="1">
      <c r="B113" s="264"/>
      <c r="C113" s="264"/>
      <c r="D113" s="264"/>
      <c r="E113" s="264"/>
      <c r="F113" s="264"/>
      <c r="G113" s="264"/>
      <c r="H113" s="264"/>
      <c r="I113" s="264"/>
      <c r="J113" s="264"/>
    </row>
    <row r="114" spans="2:10" ht="15">
      <c r="B114" s="264"/>
      <c r="C114" s="264"/>
      <c r="D114" s="264"/>
      <c r="E114" s="264"/>
      <c r="F114" s="264"/>
      <c r="G114" s="264"/>
      <c r="H114" s="264"/>
      <c r="I114" s="264"/>
      <c r="J114" s="264"/>
    </row>
  </sheetData>
  <sheetProtection algorithmName="SHA-512" hashValue="xpvNj3mTOXjISnJXWtXfiLdPlAD0+xORKzNkXhIxnlksaHy/i6YKJfhSDQ2bWZXm6ITFeOshv20Q9+A4qZZfqg==" saltValue="Rvww6V9aCnu8roZzNmFZQQ==" spinCount="100000" sheet="1" formatCells="0" formatColumns="0" formatRows="0" selectLockedCells="1" pivotTables="0"/>
  <mergeCells count="114">
    <mergeCell ref="I77:J77"/>
    <mergeCell ref="I78:J78"/>
    <mergeCell ref="B27:J27"/>
    <mergeCell ref="B33:C33"/>
    <mergeCell ref="B34:C34"/>
    <mergeCell ref="B35:C35"/>
    <mergeCell ref="B36:C36"/>
    <mergeCell ref="D30:E30"/>
    <mergeCell ref="B32:C32"/>
    <mergeCell ref="F30:F31"/>
    <mergeCell ref="C78:F78"/>
    <mergeCell ref="C76:F76"/>
    <mergeCell ref="C77:F77"/>
    <mergeCell ref="B44:D44"/>
    <mergeCell ref="C73:F73"/>
    <mergeCell ref="B40:C40"/>
    <mergeCell ref="B51:J57"/>
    <mergeCell ref="I75:J75"/>
    <mergeCell ref="B50:J50"/>
    <mergeCell ref="B45:D45"/>
    <mergeCell ref="B46:D46"/>
    <mergeCell ref="B47:D47"/>
    <mergeCell ref="B48:D48"/>
    <mergeCell ref="C68:F68"/>
    <mergeCell ref="B97:J97"/>
    <mergeCell ref="D93:J93"/>
    <mergeCell ref="D91:J91"/>
    <mergeCell ref="D92:J92"/>
    <mergeCell ref="B84:J84"/>
    <mergeCell ref="C80:F80"/>
    <mergeCell ref="C79:F79"/>
    <mergeCell ref="B37:C37"/>
    <mergeCell ref="B38:C38"/>
    <mergeCell ref="G37:J37"/>
    <mergeCell ref="G38:J38"/>
    <mergeCell ref="I79:J79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3:J73"/>
    <mergeCell ref="I72:J72"/>
    <mergeCell ref="I76:J76"/>
    <mergeCell ref="C74:F74"/>
    <mergeCell ref="I74:J74"/>
    <mergeCell ref="C75:F75"/>
    <mergeCell ref="C107:F107"/>
    <mergeCell ref="C106:F106"/>
    <mergeCell ref="C109:F109"/>
    <mergeCell ref="C110:F110"/>
    <mergeCell ref="C104:F104"/>
    <mergeCell ref="H106:I106"/>
    <mergeCell ref="H107:I107"/>
    <mergeCell ref="H100:I100"/>
    <mergeCell ref="H101:I101"/>
    <mergeCell ref="B85:J85"/>
    <mergeCell ref="I83:J83"/>
    <mergeCell ref="I80:J80"/>
    <mergeCell ref="C88:J88"/>
    <mergeCell ref="I81:J81"/>
    <mergeCell ref="B82:J82"/>
    <mergeCell ref="C100:F100"/>
    <mergeCell ref="C101:F101"/>
    <mergeCell ref="C103:F103"/>
    <mergeCell ref="B95:J95"/>
    <mergeCell ref="B83:G83"/>
    <mergeCell ref="C81:F81"/>
    <mergeCell ref="B3:G3"/>
    <mergeCell ref="B42:J42"/>
    <mergeCell ref="B20:D20"/>
    <mergeCell ref="G30:J31"/>
    <mergeCell ref="B30:C31"/>
    <mergeCell ref="G32:J32"/>
    <mergeCell ref="B11:J16"/>
    <mergeCell ref="B9:J9"/>
    <mergeCell ref="B19:D19"/>
    <mergeCell ref="B5:C5"/>
    <mergeCell ref="D5:J5"/>
    <mergeCell ref="B7:C7"/>
    <mergeCell ref="D7:J7"/>
    <mergeCell ref="B41:C41"/>
    <mergeCell ref="B26:D26"/>
    <mergeCell ref="B21:D21"/>
    <mergeCell ref="B22:D22"/>
    <mergeCell ref="B23:D23"/>
    <mergeCell ref="G33:J33"/>
    <mergeCell ref="G34:J34"/>
    <mergeCell ref="G35:J35"/>
    <mergeCell ref="G36:J36"/>
    <mergeCell ref="B24:D24"/>
    <mergeCell ref="B25:D25"/>
    <mergeCell ref="G39:J39"/>
    <mergeCell ref="G40:J40"/>
    <mergeCell ref="G41:J41"/>
    <mergeCell ref="B39:C39"/>
    <mergeCell ref="C62:F62"/>
    <mergeCell ref="I62:J62"/>
    <mergeCell ref="C72:F72"/>
    <mergeCell ref="B59:J59"/>
    <mergeCell ref="C61:F61"/>
    <mergeCell ref="I61:J61"/>
    <mergeCell ref="C71:F71"/>
    <mergeCell ref="C63:F63"/>
    <mergeCell ref="C64:F64"/>
    <mergeCell ref="C65:F65"/>
    <mergeCell ref="C66:F66"/>
    <mergeCell ref="C67:F67"/>
    <mergeCell ref="C69:F69"/>
    <mergeCell ref="C70:F70"/>
  </mergeCells>
  <phoneticPr fontId="26" type="noConversion"/>
  <dataValidations count="1">
    <dataValidation type="decimal" operator="greaterThanOrEqual" allowBlank="1" showInputMessage="1" showErrorMessage="1" sqref="I62:J81" xr:uid="{B0350920-ED26-41DC-A85F-ACBCDACA9DA5}">
      <formula1>0</formula1>
    </dataValidation>
  </dataValidations>
  <pageMargins left="0.23622047244094491" right="0.23622047244094491" top="0.74803149606299213" bottom="0.74803149606299213" header="0.31496062992125984" footer="0.31496062992125984"/>
  <pageSetup paperSize="9" scale="70" orientation="portrait" verticalDpi="0" r:id="rId1"/>
  <headerFooter>
    <oddFooter>&amp;L&amp;9Version 07/2025&amp;R&amp;9Seite &amp;P von &amp;N</oddFooter>
  </headerFooter>
  <rowBreaks count="1" manualBreakCount="1">
    <brk id="58" max="16383" man="1"/>
  </rowBreaks>
  <drawing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65CF4078-870E-4FD9-8D3D-9E7259696307}">
            <xm:f>($F$9=Dropdownliste!$D$2)</xm:f>
            <x14:dxf>
              <font>
                <strike/>
                <color auto="1"/>
              </font>
              <fill>
                <patternFill>
                  <bgColor theme="2" tint="-9.9948118533890809E-2"/>
                </patternFill>
              </fill>
            </x14:dxf>
          </x14:cfRule>
          <xm:sqref>B82:B84</xm:sqref>
        </x14:conditionalFormatting>
        <x14:conditionalFormatting xmlns:xm="http://schemas.microsoft.com/office/excel/2006/main">
          <x14:cfRule type="expression" priority="2" id="{B7A6FAB4-B92F-480D-BCB8-38D8C91E63A2}">
            <xm:f>($F$9=Dropdownliste!$D$2)</xm:f>
            <x14:dxf>
              <font>
                <strike/>
                <color auto="1"/>
              </font>
              <fill>
                <patternFill>
                  <bgColor theme="2" tint="-9.9948118533890809E-2"/>
                </patternFill>
              </fill>
            </x14:dxf>
          </x14:cfRule>
          <xm:sqref>B59:J71 B72:H79 I72:J81 B80:C80 G80:H80 B81:H81 H83:I83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25F59DC-C62C-4B5A-A4E0-09590493D83C}">
          <x14:formula1>
            <xm:f>Dropdownliste!$H$4:$H$21</xm:f>
          </x14:formula1>
          <xm:sqref>F37:F41</xm:sqref>
        </x14:dataValidation>
        <x14:dataValidation type="list" allowBlank="1" showInputMessage="1" showErrorMessage="1" xr:uid="{FAD61C09-D47E-4C3D-BBB2-F7639D948708}">
          <x14:formula1>
            <xm:f>Dropdownliste!$H$4:$H$26</xm:f>
          </x14:formula1>
          <xm:sqref>E22:I22 F32:F36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66FAC-AC49-43DC-B56E-97AE19BEFF77}">
  <sheetPr codeName="Tabelle5">
    <pageSetUpPr autoPageBreaks="0"/>
  </sheetPr>
  <dimension ref="A1:U280"/>
  <sheetViews>
    <sheetView showGridLines="0" zoomScaleNormal="100" zoomScaleSheetLayoutView="55" workbookViewId="0">
      <selection activeCell="B7" sqref="B7:J12"/>
    </sheetView>
  </sheetViews>
  <sheetFormatPr baseColWidth="10" defaultColWidth="16" defaultRowHeight="15.6" customHeight="1" outlineLevelRow="1"/>
  <cols>
    <col min="1" max="1" width="1.7109375" style="3" customWidth="1"/>
    <col min="2" max="2" width="7.5703125" style="3" customWidth="1"/>
    <col min="3" max="3" width="33.28515625" style="3" customWidth="1"/>
    <col min="4" max="9" width="12.7109375" style="3" customWidth="1"/>
    <col min="10" max="10" width="16.28515625" style="3" customWidth="1"/>
    <col min="11" max="11" width="1.7109375" style="3" customWidth="1"/>
    <col min="12" max="12" width="1.5703125" style="3" customWidth="1"/>
    <col min="13" max="13" width="24.5703125" style="3" hidden="1" customWidth="1"/>
    <col min="14" max="16384" width="16" style="3"/>
  </cols>
  <sheetData>
    <row r="1" spans="1:13" ht="9.9499999999999993" customHeight="1"/>
    <row r="2" spans="1:13" customFormat="1" ht="32.25" customHeight="1">
      <c r="B2" s="48"/>
      <c r="C2" s="141"/>
      <c r="D2" s="141"/>
      <c r="E2" s="141"/>
      <c r="F2" s="141"/>
      <c r="G2" s="141"/>
      <c r="H2" s="142"/>
      <c r="I2" s="142"/>
      <c r="J2" s="262"/>
    </row>
    <row r="3" spans="1:13" s="143" customFormat="1" ht="37.5" customHeight="1">
      <c r="B3" s="775" t="s">
        <v>152</v>
      </c>
      <c r="C3" s="340"/>
      <c r="D3" s="340"/>
      <c r="E3" s="340"/>
      <c r="F3" s="340"/>
      <c r="G3" s="340"/>
      <c r="H3" s="340"/>
      <c r="I3" s="340"/>
      <c r="J3" s="340"/>
      <c r="K3" s="144"/>
      <c r="L3" s="144"/>
      <c r="M3" s="144"/>
    </row>
    <row r="4" spans="1:13" s="143" customFormat="1" ht="12.75" customHeight="1">
      <c r="B4" s="341"/>
      <c r="C4" s="340"/>
      <c r="D4" s="340"/>
      <c r="E4" s="340"/>
      <c r="F4" s="340"/>
      <c r="G4" s="340"/>
      <c r="H4" s="340"/>
      <c r="I4" s="340"/>
      <c r="J4" s="340"/>
      <c r="K4" s="144"/>
      <c r="L4" s="144"/>
      <c r="M4" s="144"/>
    </row>
    <row r="5" spans="1:13" s="145" customFormat="1" ht="18.75">
      <c r="B5" s="718" t="s">
        <v>27</v>
      </c>
      <c r="C5" s="776"/>
      <c r="D5" s="776"/>
      <c r="E5" s="776"/>
      <c r="F5" s="776"/>
      <c r="G5" s="776"/>
      <c r="H5" s="776"/>
      <c r="I5" s="776"/>
      <c r="J5" s="776"/>
      <c r="K5" s="146"/>
      <c r="L5" s="146"/>
      <c r="M5" s="146"/>
    </row>
    <row r="6" spans="1:13" s="147" customFormat="1" ht="4.5" customHeight="1">
      <c r="C6" s="131"/>
      <c r="D6" s="131"/>
      <c r="E6" s="131"/>
      <c r="F6" s="131"/>
      <c r="G6" s="131"/>
      <c r="H6" s="131"/>
      <c r="I6" s="131"/>
      <c r="J6" s="131"/>
      <c r="K6" s="148"/>
      <c r="L6" s="148"/>
      <c r="M6" s="148"/>
    </row>
    <row r="7" spans="1:13" s="149" customFormat="1" ht="15.75">
      <c r="B7" s="670"/>
      <c r="C7" s="671"/>
      <c r="D7" s="671"/>
      <c r="E7" s="671"/>
      <c r="F7" s="671"/>
      <c r="G7" s="671"/>
      <c r="H7" s="671"/>
      <c r="I7" s="671"/>
      <c r="J7" s="672"/>
      <c r="K7" s="150"/>
      <c r="L7" s="150"/>
      <c r="M7" s="150"/>
    </row>
    <row r="8" spans="1:13" s="149" customFormat="1" ht="15.75">
      <c r="B8" s="673"/>
      <c r="C8" s="674"/>
      <c r="D8" s="674"/>
      <c r="E8" s="674"/>
      <c r="F8" s="674"/>
      <c r="G8" s="674"/>
      <c r="H8" s="674"/>
      <c r="I8" s="674"/>
      <c r="J8" s="675"/>
      <c r="K8" s="150"/>
      <c r="L8" s="150"/>
      <c r="M8" s="150"/>
    </row>
    <row r="9" spans="1:13" s="149" customFormat="1" ht="15.75">
      <c r="B9" s="673"/>
      <c r="C9" s="674"/>
      <c r="D9" s="674"/>
      <c r="E9" s="674"/>
      <c r="F9" s="674"/>
      <c r="G9" s="674"/>
      <c r="H9" s="674"/>
      <c r="I9" s="674"/>
      <c r="J9" s="675"/>
      <c r="K9" s="150"/>
      <c r="L9" s="150"/>
      <c r="M9" s="150"/>
    </row>
    <row r="10" spans="1:13" s="149" customFormat="1" ht="15.75">
      <c r="B10" s="673"/>
      <c r="C10" s="674"/>
      <c r="D10" s="674"/>
      <c r="E10" s="674"/>
      <c r="F10" s="674"/>
      <c r="G10" s="674"/>
      <c r="H10" s="674"/>
      <c r="I10" s="674"/>
      <c r="J10" s="675"/>
      <c r="K10" s="150"/>
      <c r="L10" s="150"/>
      <c r="M10" s="150"/>
    </row>
    <row r="11" spans="1:13" s="149" customFormat="1" ht="15.75">
      <c r="B11" s="673"/>
      <c r="C11" s="674"/>
      <c r="D11" s="674"/>
      <c r="E11" s="674"/>
      <c r="F11" s="674"/>
      <c r="G11" s="674"/>
      <c r="H11" s="674"/>
      <c r="I11" s="674"/>
      <c r="J11" s="675"/>
      <c r="K11" s="150"/>
      <c r="L11" s="150"/>
      <c r="M11" s="150"/>
    </row>
    <row r="12" spans="1:13" s="149" customFormat="1" ht="15.75">
      <c r="B12" s="676"/>
      <c r="C12" s="677"/>
      <c r="D12" s="677"/>
      <c r="E12" s="677"/>
      <c r="F12" s="677"/>
      <c r="G12" s="677"/>
      <c r="H12" s="677"/>
      <c r="I12" s="677"/>
      <c r="J12" s="678"/>
      <c r="K12" s="150"/>
      <c r="L12" s="150"/>
      <c r="M12" s="150"/>
    </row>
    <row r="13" spans="1:13" s="149" customFormat="1" ht="15.75">
      <c r="B13" s="393"/>
      <c r="C13" s="393"/>
      <c r="D13" s="393"/>
      <c r="E13" s="393"/>
      <c r="F13" s="393"/>
      <c r="G13" s="393"/>
      <c r="H13" s="393"/>
      <c r="I13" s="393"/>
      <c r="J13" s="393"/>
      <c r="K13" s="150"/>
      <c r="L13" s="150"/>
      <c r="M13" s="150"/>
    </row>
    <row r="14" spans="1:13" s="102" customFormat="1" ht="12.75" customHeight="1">
      <c r="A14" s="14"/>
      <c r="B14" s="98" t="s">
        <v>158</v>
      </c>
      <c r="D14" s="99"/>
      <c r="E14" s="100"/>
      <c r="F14" s="101"/>
      <c r="G14" s="393"/>
      <c r="H14" s="393"/>
      <c r="I14" s="393"/>
      <c r="J14" s="393"/>
      <c r="K14" s="14"/>
    </row>
    <row r="15" spans="1:13" s="201" customFormat="1" ht="22.5" customHeight="1">
      <c r="A15" s="106"/>
      <c r="B15" s="106"/>
      <c r="C15" s="661" t="s">
        <v>430</v>
      </c>
      <c r="D15" s="661"/>
      <c r="E15" s="481" t="s">
        <v>3</v>
      </c>
      <c r="F15" s="482"/>
      <c r="G15" s="482"/>
      <c r="H15" s="483"/>
      <c r="I15" s="645" t="str">
        <f>IF(E15="bitte auswählen","","Bitte scrollen Sie zu der entsprechenden Maßnahme nach unten")</f>
        <v/>
      </c>
      <c r="J15" s="577"/>
      <c r="K15" s="106"/>
    </row>
    <row r="16" spans="1:13" s="201" customFormat="1" ht="22.5" customHeight="1">
      <c r="A16" s="106"/>
      <c r="B16" s="106"/>
      <c r="C16" s="661" t="s">
        <v>57</v>
      </c>
      <c r="D16" s="661"/>
      <c r="E16" s="481" t="s">
        <v>3</v>
      </c>
      <c r="F16" s="482"/>
      <c r="G16" s="482"/>
      <c r="H16" s="483"/>
      <c r="I16" s="645"/>
      <c r="J16" s="577"/>
      <c r="K16" s="106"/>
    </row>
    <row r="17" spans="1:13" s="201" customFormat="1" ht="22.5" customHeight="1">
      <c r="A17" s="106"/>
      <c r="B17" s="106"/>
      <c r="C17" s="661" t="s">
        <v>431</v>
      </c>
      <c r="D17" s="661"/>
      <c r="E17" s="481" t="s">
        <v>3</v>
      </c>
      <c r="F17" s="482"/>
      <c r="G17" s="482"/>
      <c r="H17" s="483"/>
      <c r="I17" s="645"/>
      <c r="J17" s="577"/>
      <c r="K17" s="106"/>
    </row>
    <row r="18" spans="1:13" s="147" customFormat="1" ht="12.75">
      <c r="C18" s="151"/>
      <c r="D18" s="151"/>
      <c r="E18" s="151"/>
      <c r="F18" s="151"/>
      <c r="G18" s="151"/>
      <c r="H18" s="151"/>
      <c r="I18" s="151"/>
      <c r="J18" s="151"/>
      <c r="K18" s="148"/>
      <c r="L18" s="148"/>
      <c r="M18" s="148"/>
    </row>
    <row r="19" spans="1:13" s="145" customFormat="1" ht="18" customHeight="1">
      <c r="B19" s="746" t="s">
        <v>469</v>
      </c>
      <c r="C19" s="746"/>
      <c r="D19" s="746"/>
      <c r="E19" s="746"/>
      <c r="F19" s="746"/>
      <c r="G19" s="746"/>
      <c r="H19" s="746"/>
      <c r="I19" s="746"/>
      <c r="J19" s="746"/>
      <c r="M19" s="145" t="b" cm="1">
        <f t="array" ref="M19">NOT(OR(E15="Sportstättenbeleuchtung",'C2 - Beleuchtungsoptimierung'!E16:F16="Sportstättenbeleuchtung",'C2 - Beleuchtungsoptimierung'!E17:F17="Sportstättenbeleuchtung"))</f>
        <v>1</v>
      </c>
    </row>
    <row r="20" spans="1:13" s="149" customFormat="1" ht="7.5" customHeight="1">
      <c r="B20" s="664"/>
      <c r="C20" s="664"/>
      <c r="D20" s="664"/>
      <c r="E20" s="664"/>
      <c r="F20" s="664"/>
      <c r="G20" s="664"/>
      <c r="H20" s="664"/>
      <c r="I20" s="664"/>
      <c r="J20" s="664"/>
    </row>
    <row r="21" spans="1:13" s="145" customFormat="1" ht="18" customHeight="1">
      <c r="B21" s="646" t="s">
        <v>468</v>
      </c>
      <c r="C21" s="646"/>
      <c r="D21" s="646"/>
      <c r="E21" s="646"/>
      <c r="F21" s="646"/>
      <c r="G21" s="646"/>
      <c r="H21" s="646"/>
      <c r="I21" s="646"/>
      <c r="J21" s="646"/>
    </row>
    <row r="22" spans="1:13" s="300" customFormat="1" ht="72.95" customHeight="1">
      <c r="B22" s="769" t="s">
        <v>65</v>
      </c>
      <c r="C22" s="777" t="s">
        <v>66</v>
      </c>
      <c r="D22" s="778"/>
      <c r="E22" s="769" t="s">
        <v>373</v>
      </c>
      <c r="F22" s="769" t="s">
        <v>63</v>
      </c>
      <c r="G22" s="769" t="s">
        <v>77</v>
      </c>
      <c r="H22" s="769" t="s">
        <v>374</v>
      </c>
      <c r="I22" s="777" t="s">
        <v>78</v>
      </c>
      <c r="J22" s="778"/>
    </row>
    <row r="23" spans="1:13" s="147" customFormat="1" ht="15" customHeight="1">
      <c r="B23" s="388" t="s">
        <v>72</v>
      </c>
      <c r="C23" s="662" t="s">
        <v>73</v>
      </c>
      <c r="D23" s="663"/>
      <c r="E23" s="304">
        <v>150</v>
      </c>
      <c r="F23" s="305">
        <v>2</v>
      </c>
      <c r="G23" s="306">
        <f>E23*F23/1000</f>
        <v>0.3</v>
      </c>
      <c r="H23" s="307" t="s">
        <v>80</v>
      </c>
      <c r="I23" s="665" t="s">
        <v>445</v>
      </c>
      <c r="J23" s="666"/>
    </row>
    <row r="24" spans="1:13" s="147" customFormat="1" ht="15" customHeight="1">
      <c r="B24" s="327">
        <v>1</v>
      </c>
      <c r="C24" s="650"/>
      <c r="D24" s="651"/>
      <c r="E24" s="399"/>
      <c r="F24" s="399"/>
      <c r="G24" s="309">
        <f>E24*F24/1000</f>
        <v>0</v>
      </c>
      <c r="H24" s="401"/>
      <c r="I24" s="647"/>
      <c r="J24" s="649"/>
    </row>
    <row r="25" spans="1:13" s="147" customFormat="1" ht="15" customHeight="1">
      <c r="B25" s="327">
        <v>2</v>
      </c>
      <c r="C25" s="650"/>
      <c r="D25" s="651"/>
      <c r="E25" s="399"/>
      <c r="F25" s="399"/>
      <c r="G25" s="309">
        <f>E25*F25/1000</f>
        <v>0</v>
      </c>
      <c r="H25" s="401"/>
      <c r="I25" s="647"/>
      <c r="J25" s="649"/>
    </row>
    <row r="26" spans="1:13" s="147" customFormat="1" ht="15" customHeight="1">
      <c r="B26" s="327">
        <v>3</v>
      </c>
      <c r="C26" s="650"/>
      <c r="D26" s="651"/>
      <c r="E26" s="399"/>
      <c r="F26" s="399"/>
      <c r="G26" s="309">
        <f>E26*F26/1000</f>
        <v>0</v>
      </c>
      <c r="H26" s="401"/>
      <c r="I26" s="647"/>
      <c r="J26" s="649"/>
    </row>
    <row r="27" spans="1:13" s="147" customFormat="1" ht="15" customHeight="1">
      <c r="B27" s="327">
        <v>4</v>
      </c>
      <c r="C27" s="650"/>
      <c r="D27" s="651"/>
      <c r="E27" s="399"/>
      <c r="F27" s="399"/>
      <c r="G27" s="309">
        <f t="shared" ref="G27:G53" si="0">E27*F27/1000</f>
        <v>0</v>
      </c>
      <c r="H27" s="401"/>
      <c r="I27" s="647"/>
      <c r="J27" s="649"/>
    </row>
    <row r="28" spans="1:13" s="147" customFormat="1" ht="15" customHeight="1">
      <c r="B28" s="327">
        <v>5</v>
      </c>
      <c r="C28" s="650"/>
      <c r="D28" s="651"/>
      <c r="E28" s="400"/>
      <c r="F28" s="400"/>
      <c r="G28" s="309">
        <f t="shared" si="0"/>
        <v>0</v>
      </c>
      <c r="H28" s="401"/>
      <c r="I28" s="647"/>
      <c r="J28" s="649"/>
    </row>
    <row r="29" spans="1:13" s="147" customFormat="1" ht="15" customHeight="1">
      <c r="B29" s="327">
        <v>6</v>
      </c>
      <c r="C29" s="650"/>
      <c r="D29" s="651"/>
      <c r="E29" s="400"/>
      <c r="F29" s="400"/>
      <c r="G29" s="309">
        <f t="shared" si="0"/>
        <v>0</v>
      </c>
      <c r="H29" s="401"/>
      <c r="I29" s="647"/>
      <c r="J29" s="649"/>
    </row>
    <row r="30" spans="1:13" s="147" customFormat="1" ht="15" customHeight="1">
      <c r="B30" s="327">
        <v>7</v>
      </c>
      <c r="C30" s="650"/>
      <c r="D30" s="651"/>
      <c r="E30" s="400"/>
      <c r="F30" s="400"/>
      <c r="G30" s="309">
        <f t="shared" si="0"/>
        <v>0</v>
      </c>
      <c r="H30" s="401"/>
      <c r="I30" s="647"/>
      <c r="J30" s="649"/>
    </row>
    <row r="31" spans="1:13" s="147" customFormat="1" ht="15" customHeight="1">
      <c r="B31" s="327">
        <v>8</v>
      </c>
      <c r="C31" s="650"/>
      <c r="D31" s="651"/>
      <c r="E31" s="400"/>
      <c r="F31" s="400"/>
      <c r="G31" s="309">
        <f t="shared" si="0"/>
        <v>0</v>
      </c>
      <c r="H31" s="401"/>
      <c r="I31" s="647"/>
      <c r="J31" s="649"/>
    </row>
    <row r="32" spans="1:13" s="147" customFormat="1" ht="15" customHeight="1">
      <c r="B32" s="327">
        <v>9</v>
      </c>
      <c r="C32" s="650"/>
      <c r="D32" s="651"/>
      <c r="E32" s="400"/>
      <c r="F32" s="400"/>
      <c r="G32" s="309">
        <f t="shared" si="0"/>
        <v>0</v>
      </c>
      <c r="H32" s="401"/>
      <c r="I32" s="647"/>
      <c r="J32" s="649"/>
    </row>
    <row r="33" spans="2:10" s="147" customFormat="1" ht="15" customHeight="1">
      <c r="B33" s="327">
        <v>10</v>
      </c>
      <c r="C33" s="650"/>
      <c r="D33" s="651"/>
      <c r="E33" s="400"/>
      <c r="F33" s="400"/>
      <c r="G33" s="309">
        <f t="shared" si="0"/>
        <v>0</v>
      </c>
      <c r="H33" s="401"/>
      <c r="I33" s="647"/>
      <c r="J33" s="649"/>
    </row>
    <row r="34" spans="2:10" s="147" customFormat="1" ht="15" hidden="1" customHeight="1" outlineLevel="1">
      <c r="B34" s="327">
        <v>11</v>
      </c>
      <c r="C34" s="650"/>
      <c r="D34" s="651"/>
      <c r="E34" s="400"/>
      <c r="F34" s="400"/>
      <c r="G34" s="309">
        <f t="shared" si="0"/>
        <v>0</v>
      </c>
      <c r="H34" s="401"/>
      <c r="I34" s="647"/>
      <c r="J34" s="649"/>
    </row>
    <row r="35" spans="2:10" s="147" customFormat="1" ht="15" hidden="1" customHeight="1" outlineLevel="1">
      <c r="B35" s="327">
        <v>12</v>
      </c>
      <c r="C35" s="650"/>
      <c r="D35" s="651"/>
      <c r="E35" s="400"/>
      <c r="F35" s="400"/>
      <c r="G35" s="309">
        <f t="shared" si="0"/>
        <v>0</v>
      </c>
      <c r="H35" s="401"/>
      <c r="I35" s="647"/>
      <c r="J35" s="649"/>
    </row>
    <row r="36" spans="2:10" s="147" customFormat="1" ht="15" hidden="1" customHeight="1" outlineLevel="1">
      <c r="B36" s="327">
        <v>13</v>
      </c>
      <c r="C36" s="650"/>
      <c r="D36" s="651"/>
      <c r="E36" s="400"/>
      <c r="F36" s="400"/>
      <c r="G36" s="309">
        <f t="shared" si="0"/>
        <v>0</v>
      </c>
      <c r="H36" s="401"/>
      <c r="I36" s="647"/>
      <c r="J36" s="649"/>
    </row>
    <row r="37" spans="2:10" s="147" customFormat="1" ht="15" hidden="1" customHeight="1" outlineLevel="1">
      <c r="B37" s="327">
        <v>14</v>
      </c>
      <c r="C37" s="650"/>
      <c r="D37" s="651"/>
      <c r="E37" s="400"/>
      <c r="F37" s="400"/>
      <c r="G37" s="309">
        <f t="shared" si="0"/>
        <v>0</v>
      </c>
      <c r="H37" s="401"/>
      <c r="I37" s="647"/>
      <c r="J37" s="649"/>
    </row>
    <row r="38" spans="2:10" s="147" customFormat="1" ht="15" hidden="1" customHeight="1" outlineLevel="1">
      <c r="B38" s="327">
        <v>15</v>
      </c>
      <c r="C38" s="650"/>
      <c r="D38" s="651"/>
      <c r="E38" s="400"/>
      <c r="F38" s="400"/>
      <c r="G38" s="309">
        <f t="shared" si="0"/>
        <v>0</v>
      </c>
      <c r="H38" s="401"/>
      <c r="I38" s="647"/>
      <c r="J38" s="649"/>
    </row>
    <row r="39" spans="2:10" s="147" customFormat="1" ht="15" hidden="1" customHeight="1" outlineLevel="1">
      <c r="B39" s="327">
        <v>16</v>
      </c>
      <c r="C39" s="650"/>
      <c r="D39" s="651"/>
      <c r="E39" s="400"/>
      <c r="F39" s="400"/>
      <c r="G39" s="309">
        <f t="shared" si="0"/>
        <v>0</v>
      </c>
      <c r="H39" s="401"/>
      <c r="I39" s="647"/>
      <c r="J39" s="649"/>
    </row>
    <row r="40" spans="2:10" s="147" customFormat="1" ht="15" hidden="1" customHeight="1" outlineLevel="1">
      <c r="B40" s="327">
        <v>17</v>
      </c>
      <c r="C40" s="650"/>
      <c r="D40" s="651"/>
      <c r="E40" s="400"/>
      <c r="F40" s="400"/>
      <c r="G40" s="309">
        <f t="shared" si="0"/>
        <v>0</v>
      </c>
      <c r="H40" s="401"/>
      <c r="I40" s="647"/>
      <c r="J40" s="649"/>
    </row>
    <row r="41" spans="2:10" s="147" customFormat="1" ht="15" hidden="1" customHeight="1" outlineLevel="1">
      <c r="B41" s="327">
        <v>18</v>
      </c>
      <c r="C41" s="650"/>
      <c r="D41" s="651"/>
      <c r="E41" s="400"/>
      <c r="F41" s="400"/>
      <c r="G41" s="309">
        <f t="shared" si="0"/>
        <v>0</v>
      </c>
      <c r="H41" s="401"/>
      <c r="I41" s="647"/>
      <c r="J41" s="649"/>
    </row>
    <row r="42" spans="2:10" s="147" customFormat="1" ht="15" hidden="1" customHeight="1" outlineLevel="1">
      <c r="B42" s="327">
        <v>19</v>
      </c>
      <c r="C42" s="650"/>
      <c r="D42" s="651"/>
      <c r="E42" s="400"/>
      <c r="F42" s="400"/>
      <c r="G42" s="309">
        <f t="shared" si="0"/>
        <v>0</v>
      </c>
      <c r="H42" s="401"/>
      <c r="I42" s="647"/>
      <c r="J42" s="649"/>
    </row>
    <row r="43" spans="2:10" s="147" customFormat="1" ht="15" hidden="1" customHeight="1" outlineLevel="1">
      <c r="B43" s="327">
        <v>20</v>
      </c>
      <c r="C43" s="650"/>
      <c r="D43" s="651"/>
      <c r="E43" s="400"/>
      <c r="F43" s="400"/>
      <c r="G43" s="309">
        <f t="shared" si="0"/>
        <v>0</v>
      </c>
      <c r="H43" s="401"/>
      <c r="I43" s="647"/>
      <c r="J43" s="649"/>
    </row>
    <row r="44" spans="2:10" s="147" customFormat="1" ht="15" hidden="1" customHeight="1" outlineLevel="1">
      <c r="B44" s="327">
        <v>21</v>
      </c>
      <c r="C44" s="650"/>
      <c r="D44" s="651"/>
      <c r="E44" s="400"/>
      <c r="F44" s="400"/>
      <c r="G44" s="309">
        <f t="shared" si="0"/>
        <v>0</v>
      </c>
      <c r="H44" s="401"/>
      <c r="I44" s="647"/>
      <c r="J44" s="649"/>
    </row>
    <row r="45" spans="2:10" s="147" customFormat="1" ht="15" hidden="1" customHeight="1" outlineLevel="1">
      <c r="B45" s="327">
        <v>22</v>
      </c>
      <c r="C45" s="650"/>
      <c r="D45" s="651"/>
      <c r="E45" s="400"/>
      <c r="F45" s="400"/>
      <c r="G45" s="309">
        <f t="shared" si="0"/>
        <v>0</v>
      </c>
      <c r="H45" s="401"/>
      <c r="I45" s="647"/>
      <c r="J45" s="649"/>
    </row>
    <row r="46" spans="2:10" s="147" customFormat="1" ht="15" hidden="1" customHeight="1" outlineLevel="1">
      <c r="B46" s="327">
        <v>23</v>
      </c>
      <c r="C46" s="650"/>
      <c r="D46" s="651"/>
      <c r="E46" s="400"/>
      <c r="F46" s="400"/>
      <c r="G46" s="309">
        <f t="shared" si="0"/>
        <v>0</v>
      </c>
      <c r="H46" s="401"/>
      <c r="I46" s="647"/>
      <c r="J46" s="649"/>
    </row>
    <row r="47" spans="2:10" s="147" customFormat="1" ht="15" hidden="1" customHeight="1" outlineLevel="1">
      <c r="B47" s="327">
        <v>24</v>
      </c>
      <c r="C47" s="650"/>
      <c r="D47" s="651"/>
      <c r="E47" s="400"/>
      <c r="F47" s="400"/>
      <c r="G47" s="309">
        <f t="shared" si="0"/>
        <v>0</v>
      </c>
      <c r="H47" s="401"/>
      <c r="I47" s="647"/>
      <c r="J47" s="649"/>
    </row>
    <row r="48" spans="2:10" s="147" customFormat="1" ht="15" hidden="1" customHeight="1" outlineLevel="1">
      <c r="B48" s="327">
        <v>25</v>
      </c>
      <c r="C48" s="650"/>
      <c r="D48" s="651"/>
      <c r="E48" s="400"/>
      <c r="F48" s="400"/>
      <c r="G48" s="309">
        <f t="shared" si="0"/>
        <v>0</v>
      </c>
      <c r="H48" s="401"/>
      <c r="I48" s="647"/>
      <c r="J48" s="649"/>
    </row>
    <row r="49" spans="1:15" s="147" customFormat="1" ht="15" hidden="1" customHeight="1" outlineLevel="1">
      <c r="B49" s="327">
        <v>26</v>
      </c>
      <c r="C49" s="650"/>
      <c r="D49" s="651"/>
      <c r="E49" s="400"/>
      <c r="F49" s="400"/>
      <c r="G49" s="309">
        <f t="shared" si="0"/>
        <v>0</v>
      </c>
      <c r="H49" s="401"/>
      <c r="I49" s="647"/>
      <c r="J49" s="649"/>
    </row>
    <row r="50" spans="1:15" s="147" customFormat="1" ht="15" hidden="1" customHeight="1" outlineLevel="1">
      <c r="B50" s="327">
        <v>27</v>
      </c>
      <c r="C50" s="650"/>
      <c r="D50" s="651"/>
      <c r="E50" s="400"/>
      <c r="F50" s="400"/>
      <c r="G50" s="309">
        <f t="shared" si="0"/>
        <v>0</v>
      </c>
      <c r="H50" s="401"/>
      <c r="I50" s="647"/>
      <c r="J50" s="649"/>
    </row>
    <row r="51" spans="1:15" s="147" customFormat="1" ht="15" hidden="1" customHeight="1" outlineLevel="1">
      <c r="B51" s="327">
        <v>28</v>
      </c>
      <c r="C51" s="650"/>
      <c r="D51" s="651"/>
      <c r="E51" s="400"/>
      <c r="F51" s="400"/>
      <c r="G51" s="309">
        <f t="shared" si="0"/>
        <v>0</v>
      </c>
      <c r="H51" s="401"/>
      <c r="I51" s="647"/>
      <c r="J51" s="649"/>
    </row>
    <row r="52" spans="1:15" s="147" customFormat="1" ht="15" hidden="1" customHeight="1" outlineLevel="1">
      <c r="B52" s="327">
        <v>29</v>
      </c>
      <c r="C52" s="650"/>
      <c r="D52" s="651"/>
      <c r="E52" s="400"/>
      <c r="F52" s="400"/>
      <c r="G52" s="309">
        <f t="shared" si="0"/>
        <v>0</v>
      </c>
      <c r="H52" s="401"/>
      <c r="I52" s="647"/>
      <c r="J52" s="649"/>
    </row>
    <row r="53" spans="1:15" s="147" customFormat="1" ht="15" hidden="1" customHeight="1" outlineLevel="1">
      <c r="B53" s="327">
        <v>30</v>
      </c>
      <c r="C53" s="650"/>
      <c r="D53" s="651"/>
      <c r="E53" s="400"/>
      <c r="F53" s="400"/>
      <c r="G53" s="309">
        <f t="shared" si="0"/>
        <v>0</v>
      </c>
      <c r="H53" s="401"/>
      <c r="I53" s="647"/>
      <c r="J53" s="649"/>
    </row>
    <row r="54" spans="1:15" s="147" customFormat="1" ht="15" customHeight="1" collapsed="1">
      <c r="B54" s="390" t="s">
        <v>387</v>
      </c>
      <c r="C54" s="662"/>
      <c r="D54" s="663"/>
      <c r="E54" s="315"/>
      <c r="F54" s="313"/>
      <c r="G54" s="311">
        <f>SUM(G24:G53)</f>
        <v>0</v>
      </c>
      <c r="H54" s="313"/>
      <c r="I54" s="652"/>
      <c r="J54" s="653"/>
      <c r="O54"/>
    </row>
    <row r="55" spans="1:15" s="147" customFormat="1" ht="15">
      <c r="B55" s="152"/>
      <c r="C55" s="152"/>
      <c r="D55" s="153"/>
      <c r="E55" s="153"/>
      <c r="F55" s="154"/>
      <c r="G55" s="155"/>
      <c r="H55" s="154"/>
      <c r="I55" s="154"/>
      <c r="J55" s="156"/>
      <c r="O55"/>
    </row>
    <row r="56" spans="1:15" s="316" customFormat="1" ht="48" customHeight="1">
      <c r="B56" s="777" t="s">
        <v>441</v>
      </c>
      <c r="C56" s="779"/>
      <c r="D56" s="779"/>
      <c r="E56" s="778"/>
      <c r="F56" s="780" t="s">
        <v>440</v>
      </c>
      <c r="G56" s="781"/>
      <c r="H56" s="781"/>
      <c r="I56" s="781"/>
      <c r="J56" s="782"/>
      <c r="K56" s="330"/>
      <c r="O56"/>
    </row>
    <row r="57" spans="1:15" s="147" customFormat="1" ht="23.25" customHeight="1">
      <c r="B57" s="667">
        <v>0</v>
      </c>
      <c r="C57" s="668"/>
      <c r="D57" s="668"/>
      <c r="E57" s="669"/>
      <c r="F57" s="667">
        <v>0</v>
      </c>
      <c r="G57" s="668"/>
      <c r="H57" s="668"/>
      <c r="I57" s="668"/>
      <c r="J57" s="669"/>
      <c r="K57" s="331"/>
    </row>
    <row r="58" spans="1:15" s="147" customFormat="1" ht="15">
      <c r="A58" s="394"/>
      <c r="B58" s="394"/>
      <c r="C58" s="394"/>
      <c r="D58" s="394"/>
      <c r="E58" s="394"/>
      <c r="F58" s="394"/>
      <c r="G58" s="394"/>
      <c r="H58" s="394"/>
      <c r="I58" s="394"/>
      <c r="J58" s="394"/>
      <c r="K58" s="331"/>
    </row>
    <row r="59" spans="1:15" s="145" customFormat="1" ht="18" customHeight="1">
      <c r="B59" s="646" t="s">
        <v>467</v>
      </c>
      <c r="C59" s="646"/>
      <c r="D59" s="646"/>
      <c r="E59" s="646"/>
      <c r="F59" s="646"/>
      <c r="G59" s="646"/>
      <c r="H59" s="646"/>
      <c r="I59" s="646"/>
      <c r="J59" s="646"/>
    </row>
    <row r="60" spans="1:15" s="300" customFormat="1" ht="72.95" customHeight="1">
      <c r="B60" s="769" t="s">
        <v>65</v>
      </c>
      <c r="C60" s="777" t="s">
        <v>66</v>
      </c>
      <c r="D60" s="778"/>
      <c r="E60" s="769" t="s">
        <v>373</v>
      </c>
      <c r="F60" s="769" t="s">
        <v>432</v>
      </c>
      <c r="G60" s="769" t="s">
        <v>77</v>
      </c>
      <c r="H60" s="769" t="s">
        <v>374</v>
      </c>
      <c r="I60" s="777" t="s">
        <v>78</v>
      </c>
      <c r="J60" s="778"/>
    </row>
    <row r="61" spans="1:15" s="147" customFormat="1" ht="15" customHeight="1">
      <c r="B61" s="388" t="s">
        <v>72</v>
      </c>
      <c r="C61" s="662" t="s">
        <v>73</v>
      </c>
      <c r="D61" s="663"/>
      <c r="E61" s="304">
        <v>300</v>
      </c>
      <c r="F61" s="305">
        <v>2</v>
      </c>
      <c r="G61" s="306">
        <f t="shared" ref="G61:G91" si="1">E61*F61/1000</f>
        <v>0.6</v>
      </c>
      <c r="H61" s="307" t="s">
        <v>80</v>
      </c>
      <c r="I61" s="665" t="s">
        <v>420</v>
      </c>
      <c r="J61" s="666"/>
    </row>
    <row r="62" spans="1:15" s="147" customFormat="1" ht="15" customHeight="1">
      <c r="B62" s="327">
        <v>1</v>
      </c>
      <c r="C62" s="650"/>
      <c r="D62" s="651"/>
      <c r="E62" s="399"/>
      <c r="F62" s="399"/>
      <c r="G62" s="309">
        <f t="shared" si="1"/>
        <v>0</v>
      </c>
      <c r="H62" s="401"/>
      <c r="I62" s="647"/>
      <c r="J62" s="649"/>
      <c r="M62" s="391" t="str">
        <f>IF(H62="Nein","Keine Förderung möglich.","")</f>
        <v/>
      </c>
    </row>
    <row r="63" spans="1:15" s="147" customFormat="1" ht="15" customHeight="1">
      <c r="B63" s="327">
        <v>2</v>
      </c>
      <c r="C63" s="650"/>
      <c r="D63" s="651"/>
      <c r="E63" s="399"/>
      <c r="F63" s="399"/>
      <c r="G63" s="309">
        <f t="shared" si="1"/>
        <v>0</v>
      </c>
      <c r="H63" s="401"/>
      <c r="I63" s="647"/>
      <c r="J63" s="649"/>
      <c r="M63" s="391" t="str">
        <f t="shared" ref="M63:M91" si="2">IF(H63="Nein","Keine Förderung möglich.","")</f>
        <v/>
      </c>
    </row>
    <row r="64" spans="1:15" s="147" customFormat="1" ht="15" customHeight="1">
      <c r="B64" s="327">
        <v>3</v>
      </c>
      <c r="C64" s="650"/>
      <c r="D64" s="651"/>
      <c r="E64" s="399"/>
      <c r="F64" s="399"/>
      <c r="G64" s="309">
        <f t="shared" si="1"/>
        <v>0</v>
      </c>
      <c r="H64" s="401"/>
      <c r="I64" s="647"/>
      <c r="J64" s="649"/>
      <c r="M64" s="391" t="str">
        <f t="shared" si="2"/>
        <v/>
      </c>
    </row>
    <row r="65" spans="2:13" s="147" customFormat="1" ht="15" customHeight="1">
      <c r="B65" s="327">
        <v>4</v>
      </c>
      <c r="C65" s="650"/>
      <c r="D65" s="651"/>
      <c r="E65" s="399"/>
      <c r="F65" s="399"/>
      <c r="G65" s="309">
        <f t="shared" si="1"/>
        <v>0</v>
      </c>
      <c r="H65" s="401"/>
      <c r="I65" s="647"/>
      <c r="J65" s="649"/>
      <c r="M65" s="391" t="str">
        <f t="shared" si="2"/>
        <v/>
      </c>
    </row>
    <row r="66" spans="2:13" s="147" customFormat="1" ht="15" customHeight="1">
      <c r="B66" s="327">
        <v>5</v>
      </c>
      <c r="C66" s="650"/>
      <c r="D66" s="651"/>
      <c r="E66" s="400"/>
      <c r="F66" s="400"/>
      <c r="G66" s="309">
        <f t="shared" si="1"/>
        <v>0</v>
      </c>
      <c r="H66" s="401"/>
      <c r="I66" s="647"/>
      <c r="J66" s="649"/>
      <c r="M66" s="391" t="str">
        <f t="shared" si="2"/>
        <v/>
      </c>
    </row>
    <row r="67" spans="2:13" s="147" customFormat="1" ht="15" customHeight="1">
      <c r="B67" s="327">
        <v>6</v>
      </c>
      <c r="C67" s="650"/>
      <c r="D67" s="651"/>
      <c r="E67" s="400"/>
      <c r="F67" s="400"/>
      <c r="G67" s="309">
        <f t="shared" si="1"/>
        <v>0</v>
      </c>
      <c r="H67" s="401"/>
      <c r="I67" s="647"/>
      <c r="J67" s="649"/>
      <c r="M67" s="391" t="str">
        <f t="shared" si="2"/>
        <v/>
      </c>
    </row>
    <row r="68" spans="2:13" s="147" customFormat="1" ht="15" customHeight="1">
      <c r="B68" s="327">
        <v>7</v>
      </c>
      <c r="C68" s="650"/>
      <c r="D68" s="651"/>
      <c r="E68" s="400"/>
      <c r="F68" s="400"/>
      <c r="G68" s="309">
        <f t="shared" si="1"/>
        <v>0</v>
      </c>
      <c r="H68" s="401"/>
      <c r="I68" s="647"/>
      <c r="J68" s="649"/>
      <c r="M68" s="391" t="str">
        <f t="shared" si="2"/>
        <v/>
      </c>
    </row>
    <row r="69" spans="2:13" s="147" customFormat="1" ht="15" customHeight="1">
      <c r="B69" s="327">
        <v>8</v>
      </c>
      <c r="C69" s="650"/>
      <c r="D69" s="651"/>
      <c r="E69" s="400"/>
      <c r="F69" s="400"/>
      <c r="G69" s="309">
        <f t="shared" si="1"/>
        <v>0</v>
      </c>
      <c r="H69" s="401"/>
      <c r="I69" s="647"/>
      <c r="J69" s="649"/>
      <c r="M69" s="391" t="str">
        <f t="shared" si="2"/>
        <v/>
      </c>
    </row>
    <row r="70" spans="2:13" s="147" customFormat="1" ht="15" customHeight="1">
      <c r="B70" s="327">
        <v>9</v>
      </c>
      <c r="C70" s="650"/>
      <c r="D70" s="651"/>
      <c r="E70" s="400"/>
      <c r="F70" s="400"/>
      <c r="G70" s="309">
        <f t="shared" si="1"/>
        <v>0</v>
      </c>
      <c r="H70" s="401"/>
      <c r="I70" s="647"/>
      <c r="J70" s="649"/>
      <c r="M70" s="391" t="str">
        <f t="shared" si="2"/>
        <v/>
      </c>
    </row>
    <row r="71" spans="2:13" s="147" customFormat="1" ht="15" customHeight="1">
      <c r="B71" s="327">
        <v>10</v>
      </c>
      <c r="C71" s="650"/>
      <c r="D71" s="651"/>
      <c r="E71" s="400"/>
      <c r="F71" s="400"/>
      <c r="G71" s="309">
        <f t="shared" si="1"/>
        <v>0</v>
      </c>
      <c r="H71" s="401"/>
      <c r="I71" s="647"/>
      <c r="J71" s="649"/>
      <c r="M71" s="391" t="str">
        <f t="shared" si="2"/>
        <v/>
      </c>
    </row>
    <row r="72" spans="2:13" s="147" customFormat="1" ht="15" hidden="1" customHeight="1" outlineLevel="1">
      <c r="B72" s="327">
        <v>11</v>
      </c>
      <c r="C72" s="650"/>
      <c r="D72" s="651"/>
      <c r="E72" s="400"/>
      <c r="F72" s="400"/>
      <c r="G72" s="309">
        <f t="shared" si="1"/>
        <v>0</v>
      </c>
      <c r="H72" s="401"/>
      <c r="I72" s="647"/>
      <c r="J72" s="649"/>
      <c r="M72" s="391" t="str">
        <f t="shared" si="2"/>
        <v/>
      </c>
    </row>
    <row r="73" spans="2:13" s="147" customFormat="1" ht="15" hidden="1" customHeight="1" outlineLevel="1">
      <c r="B73" s="327">
        <v>12</v>
      </c>
      <c r="C73" s="650"/>
      <c r="D73" s="651"/>
      <c r="E73" s="400"/>
      <c r="F73" s="400"/>
      <c r="G73" s="309">
        <f t="shared" si="1"/>
        <v>0</v>
      </c>
      <c r="H73" s="401"/>
      <c r="I73" s="647"/>
      <c r="J73" s="649"/>
      <c r="M73" s="391" t="str">
        <f t="shared" si="2"/>
        <v/>
      </c>
    </row>
    <row r="74" spans="2:13" s="147" customFormat="1" ht="15" hidden="1" customHeight="1" outlineLevel="1">
      <c r="B74" s="327">
        <v>13</v>
      </c>
      <c r="C74" s="650"/>
      <c r="D74" s="651"/>
      <c r="E74" s="400"/>
      <c r="F74" s="400"/>
      <c r="G74" s="309">
        <f t="shared" si="1"/>
        <v>0</v>
      </c>
      <c r="H74" s="401"/>
      <c r="I74" s="647"/>
      <c r="J74" s="649"/>
      <c r="M74" s="391" t="str">
        <f t="shared" si="2"/>
        <v/>
      </c>
    </row>
    <row r="75" spans="2:13" s="147" customFormat="1" ht="15" hidden="1" customHeight="1" outlineLevel="1">
      <c r="B75" s="327">
        <v>14</v>
      </c>
      <c r="C75" s="650"/>
      <c r="D75" s="651"/>
      <c r="E75" s="400"/>
      <c r="F75" s="400"/>
      <c r="G75" s="309">
        <f t="shared" si="1"/>
        <v>0</v>
      </c>
      <c r="H75" s="401"/>
      <c r="I75" s="647"/>
      <c r="J75" s="649"/>
      <c r="M75" s="391" t="str">
        <f t="shared" si="2"/>
        <v/>
      </c>
    </row>
    <row r="76" spans="2:13" s="147" customFormat="1" ht="15" hidden="1" customHeight="1" outlineLevel="1">
      <c r="B76" s="327">
        <v>15</v>
      </c>
      <c r="C76" s="650"/>
      <c r="D76" s="651"/>
      <c r="E76" s="400"/>
      <c r="F76" s="400"/>
      <c r="G76" s="309">
        <f t="shared" si="1"/>
        <v>0</v>
      </c>
      <c r="H76" s="401"/>
      <c r="I76" s="647"/>
      <c r="J76" s="649"/>
      <c r="M76" s="391" t="str">
        <f t="shared" si="2"/>
        <v/>
      </c>
    </row>
    <row r="77" spans="2:13" s="147" customFormat="1" ht="15" hidden="1" customHeight="1" outlineLevel="1">
      <c r="B77" s="327">
        <v>16</v>
      </c>
      <c r="C77" s="650"/>
      <c r="D77" s="651"/>
      <c r="E77" s="400"/>
      <c r="F77" s="400"/>
      <c r="G77" s="309">
        <f t="shared" si="1"/>
        <v>0</v>
      </c>
      <c r="H77" s="401"/>
      <c r="I77" s="647"/>
      <c r="J77" s="649"/>
      <c r="M77" s="391" t="str">
        <f t="shared" si="2"/>
        <v/>
      </c>
    </row>
    <row r="78" spans="2:13" s="147" customFormat="1" ht="15" hidden="1" customHeight="1" outlineLevel="1">
      <c r="B78" s="327">
        <v>17</v>
      </c>
      <c r="C78" s="650"/>
      <c r="D78" s="651"/>
      <c r="E78" s="400"/>
      <c r="F78" s="400"/>
      <c r="G78" s="309">
        <f t="shared" si="1"/>
        <v>0</v>
      </c>
      <c r="H78" s="401"/>
      <c r="I78" s="647"/>
      <c r="J78" s="649"/>
      <c r="M78" s="391" t="str">
        <f t="shared" si="2"/>
        <v/>
      </c>
    </row>
    <row r="79" spans="2:13" s="147" customFormat="1" ht="15" hidden="1" customHeight="1" outlineLevel="1">
      <c r="B79" s="327">
        <v>18</v>
      </c>
      <c r="C79" s="650"/>
      <c r="D79" s="651"/>
      <c r="E79" s="400"/>
      <c r="F79" s="400"/>
      <c r="G79" s="309">
        <f t="shared" si="1"/>
        <v>0</v>
      </c>
      <c r="H79" s="401"/>
      <c r="I79" s="647"/>
      <c r="J79" s="649"/>
      <c r="M79" s="391" t="str">
        <f t="shared" si="2"/>
        <v/>
      </c>
    </row>
    <row r="80" spans="2:13" s="147" customFormat="1" ht="15" hidden="1" customHeight="1" outlineLevel="1">
      <c r="B80" s="327">
        <v>19</v>
      </c>
      <c r="C80" s="650"/>
      <c r="D80" s="651"/>
      <c r="E80" s="400"/>
      <c r="F80" s="400"/>
      <c r="G80" s="309">
        <f t="shared" si="1"/>
        <v>0</v>
      </c>
      <c r="H80" s="401"/>
      <c r="I80" s="647"/>
      <c r="J80" s="649"/>
      <c r="M80" s="391" t="str">
        <f t="shared" si="2"/>
        <v/>
      </c>
    </row>
    <row r="81" spans="2:13" s="147" customFormat="1" ht="15" hidden="1" customHeight="1" outlineLevel="1">
      <c r="B81" s="327">
        <v>20</v>
      </c>
      <c r="C81" s="650"/>
      <c r="D81" s="651"/>
      <c r="E81" s="400"/>
      <c r="F81" s="400"/>
      <c r="G81" s="309">
        <f t="shared" si="1"/>
        <v>0</v>
      </c>
      <c r="H81" s="401"/>
      <c r="I81" s="647"/>
      <c r="J81" s="649"/>
      <c r="M81" s="391" t="str">
        <f t="shared" si="2"/>
        <v/>
      </c>
    </row>
    <row r="82" spans="2:13" s="147" customFormat="1" ht="15" hidden="1" customHeight="1" outlineLevel="1">
      <c r="B82" s="327">
        <v>21</v>
      </c>
      <c r="C82" s="650"/>
      <c r="D82" s="651"/>
      <c r="E82" s="400"/>
      <c r="F82" s="400"/>
      <c r="G82" s="309">
        <f t="shared" si="1"/>
        <v>0</v>
      </c>
      <c r="H82" s="401"/>
      <c r="I82" s="647"/>
      <c r="J82" s="649"/>
      <c r="M82" s="391" t="str">
        <f t="shared" si="2"/>
        <v/>
      </c>
    </row>
    <row r="83" spans="2:13" s="147" customFormat="1" ht="15" hidden="1" customHeight="1" outlineLevel="1">
      <c r="B83" s="327">
        <v>22</v>
      </c>
      <c r="C83" s="650"/>
      <c r="D83" s="651"/>
      <c r="E83" s="400"/>
      <c r="F83" s="400"/>
      <c r="G83" s="309">
        <f t="shared" si="1"/>
        <v>0</v>
      </c>
      <c r="H83" s="401"/>
      <c r="I83" s="647"/>
      <c r="J83" s="649"/>
      <c r="M83" s="391" t="str">
        <f t="shared" si="2"/>
        <v/>
      </c>
    </row>
    <row r="84" spans="2:13" s="147" customFormat="1" ht="15" hidden="1" customHeight="1" outlineLevel="1">
      <c r="B84" s="327">
        <v>23</v>
      </c>
      <c r="C84" s="650"/>
      <c r="D84" s="651"/>
      <c r="E84" s="400"/>
      <c r="F84" s="400"/>
      <c r="G84" s="309">
        <f t="shared" si="1"/>
        <v>0</v>
      </c>
      <c r="H84" s="401"/>
      <c r="I84" s="647"/>
      <c r="J84" s="649"/>
      <c r="M84" s="391" t="str">
        <f t="shared" si="2"/>
        <v/>
      </c>
    </row>
    <row r="85" spans="2:13" s="147" customFormat="1" ht="15" hidden="1" customHeight="1" outlineLevel="1">
      <c r="B85" s="327">
        <v>24</v>
      </c>
      <c r="C85" s="650"/>
      <c r="D85" s="651"/>
      <c r="E85" s="400"/>
      <c r="F85" s="400"/>
      <c r="G85" s="309">
        <f t="shared" si="1"/>
        <v>0</v>
      </c>
      <c r="H85" s="401"/>
      <c r="I85" s="647"/>
      <c r="J85" s="649"/>
      <c r="M85" s="391" t="str">
        <f t="shared" si="2"/>
        <v/>
      </c>
    </row>
    <row r="86" spans="2:13" s="147" customFormat="1" ht="15" hidden="1" customHeight="1" outlineLevel="1">
      <c r="B86" s="327">
        <v>25</v>
      </c>
      <c r="C86" s="650"/>
      <c r="D86" s="651"/>
      <c r="E86" s="400"/>
      <c r="F86" s="400"/>
      <c r="G86" s="309">
        <f t="shared" si="1"/>
        <v>0</v>
      </c>
      <c r="H86" s="401"/>
      <c r="I86" s="647"/>
      <c r="J86" s="649"/>
      <c r="M86" s="391" t="str">
        <f t="shared" si="2"/>
        <v/>
      </c>
    </row>
    <row r="87" spans="2:13" s="147" customFormat="1" ht="15" hidden="1" customHeight="1" outlineLevel="1">
      <c r="B87" s="327">
        <v>26</v>
      </c>
      <c r="C87" s="650"/>
      <c r="D87" s="651"/>
      <c r="E87" s="400"/>
      <c r="F87" s="400"/>
      <c r="G87" s="309">
        <f t="shared" si="1"/>
        <v>0</v>
      </c>
      <c r="H87" s="401"/>
      <c r="I87" s="647"/>
      <c r="J87" s="649"/>
      <c r="M87" s="391" t="str">
        <f t="shared" si="2"/>
        <v/>
      </c>
    </row>
    <row r="88" spans="2:13" s="147" customFormat="1" ht="15" hidden="1" customHeight="1" outlineLevel="1">
      <c r="B88" s="327">
        <v>27</v>
      </c>
      <c r="C88" s="650"/>
      <c r="D88" s="651"/>
      <c r="E88" s="400"/>
      <c r="F88" s="400"/>
      <c r="G88" s="309">
        <f t="shared" si="1"/>
        <v>0</v>
      </c>
      <c r="H88" s="401"/>
      <c r="I88" s="647"/>
      <c r="J88" s="649"/>
      <c r="M88" s="391" t="str">
        <f t="shared" si="2"/>
        <v/>
      </c>
    </row>
    <row r="89" spans="2:13" s="147" customFormat="1" ht="15" hidden="1" customHeight="1" outlineLevel="1">
      <c r="B89" s="327">
        <v>28</v>
      </c>
      <c r="C89" s="650"/>
      <c r="D89" s="651"/>
      <c r="E89" s="400"/>
      <c r="F89" s="400"/>
      <c r="G89" s="309">
        <f t="shared" si="1"/>
        <v>0</v>
      </c>
      <c r="H89" s="401"/>
      <c r="I89" s="647"/>
      <c r="J89" s="649"/>
      <c r="M89" s="391" t="str">
        <f t="shared" si="2"/>
        <v/>
      </c>
    </row>
    <row r="90" spans="2:13" s="147" customFormat="1" ht="15" hidden="1" customHeight="1" outlineLevel="1">
      <c r="B90" s="327">
        <v>29</v>
      </c>
      <c r="C90" s="650"/>
      <c r="D90" s="651"/>
      <c r="E90" s="400"/>
      <c r="F90" s="400"/>
      <c r="G90" s="309">
        <f t="shared" si="1"/>
        <v>0</v>
      </c>
      <c r="H90" s="401"/>
      <c r="I90" s="647"/>
      <c r="J90" s="649"/>
      <c r="M90" s="391" t="str">
        <f t="shared" si="2"/>
        <v/>
      </c>
    </row>
    <row r="91" spans="2:13" s="147" customFormat="1" ht="15" hidden="1" customHeight="1" outlineLevel="1">
      <c r="B91" s="327">
        <v>30</v>
      </c>
      <c r="C91" s="650"/>
      <c r="D91" s="651"/>
      <c r="E91" s="400"/>
      <c r="F91" s="400"/>
      <c r="G91" s="309">
        <f t="shared" si="1"/>
        <v>0</v>
      </c>
      <c r="H91" s="401"/>
      <c r="I91" s="647"/>
      <c r="J91" s="649"/>
      <c r="M91" s="391" t="str">
        <f t="shared" si="2"/>
        <v/>
      </c>
    </row>
    <row r="92" spans="2:13" s="147" customFormat="1" ht="15" customHeight="1" collapsed="1">
      <c r="B92" s="390" t="s">
        <v>387</v>
      </c>
      <c r="C92" s="662"/>
      <c r="D92" s="663"/>
      <c r="E92" s="315"/>
      <c r="F92" s="313"/>
      <c r="G92" s="311">
        <f>SUM(G62:G91)</f>
        <v>0</v>
      </c>
      <c r="H92" s="313"/>
      <c r="I92" s="652"/>
      <c r="J92" s="653"/>
    </row>
    <row r="93" spans="2:13" s="147" customFormat="1" ht="12.75">
      <c r="B93" s="152"/>
      <c r="C93" s="152"/>
      <c r="D93" s="153"/>
      <c r="E93" s="153"/>
      <c r="F93" s="154"/>
      <c r="G93" s="155"/>
      <c r="H93" s="154"/>
      <c r="I93" s="154"/>
      <c r="J93" s="156"/>
    </row>
    <row r="94" spans="2:13" s="316" customFormat="1" ht="48" customHeight="1">
      <c r="B94" s="780" t="s">
        <v>442</v>
      </c>
      <c r="C94" s="781"/>
      <c r="D94" s="781"/>
      <c r="E94" s="781"/>
      <c r="F94" s="780" t="s">
        <v>443</v>
      </c>
      <c r="G94" s="781"/>
      <c r="H94" s="781"/>
      <c r="I94" s="781"/>
      <c r="J94" s="782"/>
      <c r="K94" s="330"/>
    </row>
    <row r="95" spans="2:13" s="147" customFormat="1" ht="23.25" customHeight="1">
      <c r="B95" s="667">
        <v>0</v>
      </c>
      <c r="C95" s="668"/>
      <c r="D95" s="668"/>
      <c r="E95" s="669"/>
      <c r="F95" s="667">
        <v>0</v>
      </c>
      <c r="G95" s="668"/>
      <c r="H95" s="668"/>
      <c r="I95" s="668"/>
      <c r="J95" s="669"/>
      <c r="K95" s="331"/>
    </row>
    <row r="96" spans="2:13" s="149" customFormat="1" ht="15.75">
      <c r="B96" s="395"/>
      <c r="C96" s="395"/>
      <c r="D96" s="395"/>
      <c r="E96" s="395"/>
      <c r="F96" s="395"/>
      <c r="G96" s="395"/>
      <c r="H96" s="395"/>
      <c r="I96" s="395"/>
      <c r="J96" s="395"/>
      <c r="K96" s="389"/>
    </row>
    <row r="97" spans="1:13" s="149" customFormat="1" ht="15.75">
      <c r="B97" s="116" t="s">
        <v>425</v>
      </c>
      <c r="C97" s="102"/>
      <c r="D97" s="116"/>
      <c r="E97" s="112"/>
      <c r="F97" s="117"/>
      <c r="G97" s="395"/>
      <c r="H97" s="395"/>
      <c r="I97" s="395"/>
      <c r="J97" s="395"/>
      <c r="K97" s="389"/>
    </row>
    <row r="98" spans="1:13" s="149" customFormat="1" ht="25.5" customHeight="1">
      <c r="B98" s="106"/>
      <c r="C98" s="547"/>
      <c r="D98" s="547"/>
      <c r="E98" s="548"/>
      <c r="F98" s="744" t="s">
        <v>379</v>
      </c>
      <c r="G98" s="745"/>
      <c r="H98" s="744" t="s">
        <v>473</v>
      </c>
      <c r="I98" s="745"/>
      <c r="J98" s="395"/>
      <c r="K98" s="389"/>
    </row>
    <row r="99" spans="1:13" s="149" customFormat="1" ht="15.75">
      <c r="B99" s="106"/>
      <c r="C99" s="535" t="s">
        <v>422</v>
      </c>
      <c r="D99" s="535"/>
      <c r="E99" s="536"/>
      <c r="F99" s="551">
        <v>0</v>
      </c>
      <c r="G99" s="552"/>
      <c r="H99" s="557"/>
      <c r="I99" s="558"/>
      <c r="J99" s="395"/>
      <c r="K99" s="389"/>
    </row>
    <row r="100" spans="1:13" s="149" customFormat="1" ht="15.75">
      <c r="B100" s="106"/>
      <c r="C100" s="535" t="s">
        <v>423</v>
      </c>
      <c r="D100" s="535"/>
      <c r="E100" s="536"/>
      <c r="F100" s="551">
        <v>0</v>
      </c>
      <c r="G100" s="552"/>
      <c r="H100" s="557"/>
      <c r="I100" s="558"/>
      <c r="J100" s="395"/>
      <c r="K100" s="389"/>
    </row>
    <row r="101" spans="1:13" s="149" customFormat="1" ht="15.75">
      <c r="B101" s="106"/>
      <c r="C101" s="535" t="s">
        <v>305</v>
      </c>
      <c r="D101" s="535"/>
      <c r="E101" s="536"/>
      <c r="F101" s="551">
        <v>0</v>
      </c>
      <c r="G101" s="552"/>
      <c r="H101" s="557"/>
      <c r="I101" s="558"/>
      <c r="J101" s="395"/>
      <c r="K101" s="389"/>
    </row>
    <row r="102" spans="1:13" s="149" customFormat="1" ht="15.75">
      <c r="B102" s="106"/>
      <c r="C102" s="535" t="s">
        <v>306</v>
      </c>
      <c r="D102" s="535"/>
      <c r="E102" s="536"/>
      <c r="F102" s="551">
        <v>0</v>
      </c>
      <c r="G102" s="552"/>
      <c r="H102" s="557"/>
      <c r="I102" s="558"/>
      <c r="J102" s="395"/>
      <c r="K102" s="389"/>
    </row>
    <row r="103" spans="1:13" s="149" customFormat="1" ht="15.75">
      <c r="A103" s="396"/>
      <c r="B103" s="106"/>
      <c r="C103" s="654" t="s">
        <v>300</v>
      </c>
      <c r="D103" s="655"/>
      <c r="E103" s="656"/>
      <c r="F103" s="553">
        <f>SUM(F99:G102)</f>
        <v>0</v>
      </c>
      <c r="G103" s="554"/>
      <c r="H103" s="559"/>
      <c r="I103" s="560"/>
      <c r="J103" s="396"/>
      <c r="K103" s="389"/>
    </row>
    <row r="104" spans="1:13" s="149" customFormat="1" ht="15.75">
      <c r="A104" s="396"/>
      <c r="B104" s="396"/>
      <c r="C104" s="396"/>
      <c r="D104" s="396"/>
      <c r="E104" s="396"/>
      <c r="F104" s="396"/>
      <c r="G104" s="396"/>
      <c r="H104" s="396"/>
      <c r="I104" s="396"/>
      <c r="J104" s="396"/>
      <c r="K104" s="389"/>
    </row>
    <row r="105" spans="1:13" s="149" customFormat="1" ht="15.75">
      <c r="A105" s="396"/>
      <c r="B105" s="396"/>
      <c r="C105" s="396"/>
      <c r="D105" s="396"/>
      <c r="E105" s="396"/>
      <c r="F105" s="396"/>
      <c r="G105" s="396"/>
      <c r="H105" s="396"/>
      <c r="I105" s="396"/>
      <c r="J105" s="396"/>
      <c r="K105" s="389"/>
    </row>
    <row r="106" spans="1:13" s="147" customFormat="1" ht="23.25" customHeight="1">
      <c r="A106" s="394"/>
      <c r="B106" s="718" t="s">
        <v>437</v>
      </c>
      <c r="C106" s="776"/>
      <c r="D106" s="776"/>
      <c r="E106" s="776"/>
      <c r="F106" s="776"/>
      <c r="G106" s="776"/>
      <c r="H106" s="776"/>
      <c r="I106" s="776"/>
      <c r="J106" s="776"/>
      <c r="K106" s="331"/>
      <c r="M106" s="145" t="b" cm="1">
        <f t="array" ref="M106">NOT(OR(E15="Außen-, Innen- und Straßenbeleuchtung",'C2 - Beleuchtungsoptimierung'!E16:F16="Außen-, Innen- und Straßenbeleuchtung",'C2 - Beleuchtungsoptimierung'!E17:F17="Außen-, Innen- und Straßenbeleuchtung"))</f>
        <v>1</v>
      </c>
    </row>
    <row r="107" spans="1:13" s="4" customFormat="1" ht="4.5" customHeight="1">
      <c r="G107" s="387"/>
      <c r="H107" s="387"/>
      <c r="I107" s="387"/>
      <c r="J107" s="387"/>
    </row>
    <row r="108" spans="1:13" s="4" customFormat="1" ht="15.75">
      <c r="B108" s="646" t="s">
        <v>436</v>
      </c>
      <c r="C108" s="646"/>
      <c r="D108" s="646"/>
      <c r="E108" s="646"/>
      <c r="F108" s="646"/>
      <c r="G108" s="646"/>
      <c r="H108" s="646"/>
      <c r="I108" s="646"/>
      <c r="J108" s="646"/>
    </row>
    <row r="109" spans="1:13" s="300" customFormat="1" ht="86.25" customHeight="1">
      <c r="B109" s="769" t="s">
        <v>65</v>
      </c>
      <c r="C109" s="769" t="s">
        <v>66</v>
      </c>
      <c r="D109" s="769" t="s">
        <v>67</v>
      </c>
      <c r="E109" s="769" t="s">
        <v>68</v>
      </c>
      <c r="F109" s="769" t="s">
        <v>69</v>
      </c>
      <c r="G109" s="769" t="s">
        <v>434</v>
      </c>
      <c r="H109" s="769" t="s">
        <v>70</v>
      </c>
      <c r="I109" s="769" t="s">
        <v>439</v>
      </c>
      <c r="J109" s="769" t="s">
        <v>71</v>
      </c>
    </row>
    <row r="110" spans="1:13" s="301" customFormat="1" ht="15" customHeight="1">
      <c r="B110" s="326" t="s">
        <v>72</v>
      </c>
      <c r="C110" s="302" t="s">
        <v>73</v>
      </c>
      <c r="D110" s="303">
        <v>25</v>
      </c>
      <c r="E110" s="304">
        <v>3500</v>
      </c>
      <c r="F110" s="305">
        <f>IFERROR(E110/D110,"")</f>
        <v>140</v>
      </c>
      <c r="G110" s="303">
        <v>20</v>
      </c>
      <c r="H110" s="306">
        <f t="shared" ref="H110:H140" si="3">G110*D110/1000</f>
        <v>0.5</v>
      </c>
      <c r="I110" s="307" t="s">
        <v>74</v>
      </c>
      <c r="J110" s="307" t="s">
        <v>75</v>
      </c>
    </row>
    <row r="111" spans="1:13" s="147" customFormat="1" ht="15" customHeight="1">
      <c r="B111" s="327">
        <v>1</v>
      </c>
      <c r="C111" s="402"/>
      <c r="D111" s="403"/>
      <c r="E111" s="399"/>
      <c r="F111" s="308" t="str">
        <f t="shared" ref="F111:F140" si="4">IFERROR(E111/D111,"")</f>
        <v/>
      </c>
      <c r="G111" s="403"/>
      <c r="H111" s="309">
        <f t="shared" si="3"/>
        <v>0</v>
      </c>
      <c r="I111" s="401"/>
      <c r="J111" s="401"/>
      <c r="M111" s="392" t="str">
        <f>IF(OR(F111&lt;120,I111="Nein"),"keine Förderung möglich.","")</f>
        <v/>
      </c>
    </row>
    <row r="112" spans="1:13" s="147" customFormat="1" ht="15" customHeight="1">
      <c r="B112" s="327">
        <v>2</v>
      </c>
      <c r="C112" s="402"/>
      <c r="D112" s="403"/>
      <c r="E112" s="399"/>
      <c r="F112" s="308" t="str">
        <f t="shared" si="4"/>
        <v/>
      </c>
      <c r="G112" s="403"/>
      <c r="H112" s="309">
        <f t="shared" si="3"/>
        <v>0</v>
      </c>
      <c r="I112" s="401"/>
      <c r="J112" s="401"/>
      <c r="M112" s="392" t="str">
        <f t="shared" ref="M112:M141" si="5">IF(OR(F112&lt;120,I112="Nein"),"keine Förderung möglich.","")</f>
        <v/>
      </c>
    </row>
    <row r="113" spans="2:13" s="147" customFormat="1" ht="15" customHeight="1">
      <c r="B113" s="327">
        <v>3</v>
      </c>
      <c r="C113" s="402"/>
      <c r="D113" s="403"/>
      <c r="E113" s="399"/>
      <c r="F113" s="308" t="str">
        <f t="shared" si="4"/>
        <v/>
      </c>
      <c r="G113" s="403"/>
      <c r="H113" s="309">
        <f t="shared" si="3"/>
        <v>0</v>
      </c>
      <c r="I113" s="401"/>
      <c r="J113" s="401"/>
      <c r="M113" s="392" t="str">
        <f t="shared" si="5"/>
        <v/>
      </c>
    </row>
    <row r="114" spans="2:13" s="147" customFormat="1" ht="15" customHeight="1">
      <c r="B114" s="327">
        <v>4</v>
      </c>
      <c r="C114" s="402"/>
      <c r="D114" s="403"/>
      <c r="E114" s="399"/>
      <c r="F114" s="308" t="str">
        <f t="shared" si="4"/>
        <v/>
      </c>
      <c r="G114" s="403"/>
      <c r="H114" s="309">
        <f t="shared" si="3"/>
        <v>0</v>
      </c>
      <c r="I114" s="401"/>
      <c r="J114" s="401"/>
      <c r="M114" s="392" t="str">
        <f t="shared" si="5"/>
        <v/>
      </c>
    </row>
    <row r="115" spans="2:13" s="147" customFormat="1" ht="15" customHeight="1">
      <c r="B115" s="327">
        <v>5</v>
      </c>
      <c r="C115" s="402"/>
      <c r="D115" s="403"/>
      <c r="E115" s="400"/>
      <c r="F115" s="308" t="str">
        <f t="shared" si="4"/>
        <v/>
      </c>
      <c r="G115" s="404"/>
      <c r="H115" s="309">
        <f t="shared" si="3"/>
        <v>0</v>
      </c>
      <c r="I115" s="401"/>
      <c r="J115" s="401"/>
      <c r="M115" s="392" t="str">
        <f t="shared" si="5"/>
        <v/>
      </c>
    </row>
    <row r="116" spans="2:13" s="147" customFormat="1" ht="15" customHeight="1">
      <c r="B116" s="327">
        <v>6</v>
      </c>
      <c r="C116" s="402"/>
      <c r="D116" s="403"/>
      <c r="E116" s="400"/>
      <c r="F116" s="308" t="str">
        <f t="shared" si="4"/>
        <v/>
      </c>
      <c r="G116" s="404"/>
      <c r="H116" s="309">
        <f t="shared" si="3"/>
        <v>0</v>
      </c>
      <c r="I116" s="401"/>
      <c r="J116" s="401"/>
      <c r="M116" s="392" t="str">
        <f t="shared" si="5"/>
        <v/>
      </c>
    </row>
    <row r="117" spans="2:13" s="147" customFormat="1" ht="15" customHeight="1">
      <c r="B117" s="327">
        <v>7</v>
      </c>
      <c r="C117" s="402"/>
      <c r="D117" s="403"/>
      <c r="E117" s="400"/>
      <c r="F117" s="308" t="str">
        <f t="shared" si="4"/>
        <v/>
      </c>
      <c r="G117" s="404"/>
      <c r="H117" s="309">
        <f t="shared" si="3"/>
        <v>0</v>
      </c>
      <c r="I117" s="401"/>
      <c r="J117" s="401"/>
      <c r="M117" s="392" t="str">
        <f t="shared" si="5"/>
        <v/>
      </c>
    </row>
    <row r="118" spans="2:13" s="147" customFormat="1" ht="15" customHeight="1">
      <c r="B118" s="327">
        <v>8</v>
      </c>
      <c r="C118" s="402"/>
      <c r="D118" s="403"/>
      <c r="E118" s="400"/>
      <c r="F118" s="308" t="str">
        <f t="shared" si="4"/>
        <v/>
      </c>
      <c r="G118" s="404"/>
      <c r="H118" s="309">
        <f t="shared" si="3"/>
        <v>0</v>
      </c>
      <c r="I118" s="401"/>
      <c r="J118" s="401"/>
      <c r="M118" s="392" t="str">
        <f t="shared" si="5"/>
        <v/>
      </c>
    </row>
    <row r="119" spans="2:13" s="147" customFormat="1" ht="15" customHeight="1">
      <c r="B119" s="327">
        <v>9</v>
      </c>
      <c r="C119" s="402"/>
      <c r="D119" s="403"/>
      <c r="E119" s="400"/>
      <c r="F119" s="308" t="str">
        <f t="shared" si="4"/>
        <v/>
      </c>
      <c r="G119" s="404"/>
      <c r="H119" s="309">
        <f t="shared" si="3"/>
        <v>0</v>
      </c>
      <c r="I119" s="401"/>
      <c r="J119" s="401"/>
      <c r="M119" s="392" t="str">
        <f t="shared" si="5"/>
        <v/>
      </c>
    </row>
    <row r="120" spans="2:13" s="147" customFormat="1" ht="15" customHeight="1">
      <c r="B120" s="327">
        <v>10</v>
      </c>
      <c r="C120" s="402"/>
      <c r="D120" s="403"/>
      <c r="E120" s="400"/>
      <c r="F120" s="308" t="str">
        <f t="shared" si="4"/>
        <v/>
      </c>
      <c r="G120" s="404"/>
      <c r="H120" s="309">
        <f t="shared" si="3"/>
        <v>0</v>
      </c>
      <c r="I120" s="401"/>
      <c r="J120" s="401"/>
      <c r="M120" s="392" t="str">
        <f t="shared" si="5"/>
        <v/>
      </c>
    </row>
    <row r="121" spans="2:13" s="147" customFormat="1" ht="15" hidden="1" customHeight="1" outlineLevel="1">
      <c r="B121" s="327">
        <v>11</v>
      </c>
      <c r="C121" s="402"/>
      <c r="D121" s="403"/>
      <c r="E121" s="400"/>
      <c r="F121" s="308" t="str">
        <f t="shared" si="4"/>
        <v/>
      </c>
      <c r="G121" s="404"/>
      <c r="H121" s="309">
        <f t="shared" si="3"/>
        <v>0</v>
      </c>
      <c r="I121" s="401"/>
      <c r="J121" s="401"/>
      <c r="M121" s="392" t="str">
        <f t="shared" si="5"/>
        <v/>
      </c>
    </row>
    <row r="122" spans="2:13" s="147" customFormat="1" ht="15" hidden="1" customHeight="1" outlineLevel="1">
      <c r="B122" s="327">
        <v>12</v>
      </c>
      <c r="C122" s="402"/>
      <c r="D122" s="403"/>
      <c r="E122" s="400"/>
      <c r="F122" s="308" t="str">
        <f t="shared" si="4"/>
        <v/>
      </c>
      <c r="G122" s="404"/>
      <c r="H122" s="309">
        <f t="shared" si="3"/>
        <v>0</v>
      </c>
      <c r="I122" s="401"/>
      <c r="J122" s="401"/>
      <c r="M122" s="392" t="str">
        <f t="shared" si="5"/>
        <v/>
      </c>
    </row>
    <row r="123" spans="2:13" s="147" customFormat="1" ht="15" hidden="1" customHeight="1" outlineLevel="1">
      <c r="B123" s="327">
        <v>13</v>
      </c>
      <c r="C123" s="402"/>
      <c r="D123" s="403"/>
      <c r="E123" s="400"/>
      <c r="F123" s="308" t="str">
        <f t="shared" si="4"/>
        <v/>
      </c>
      <c r="G123" s="404"/>
      <c r="H123" s="309">
        <f t="shared" si="3"/>
        <v>0</v>
      </c>
      <c r="I123" s="401"/>
      <c r="J123" s="401"/>
      <c r="M123" s="392" t="str">
        <f t="shared" si="5"/>
        <v/>
      </c>
    </row>
    <row r="124" spans="2:13" s="147" customFormat="1" ht="15" hidden="1" customHeight="1" outlineLevel="1">
      <c r="B124" s="327">
        <v>14</v>
      </c>
      <c r="C124" s="402"/>
      <c r="D124" s="403"/>
      <c r="E124" s="400"/>
      <c r="F124" s="308" t="str">
        <f t="shared" si="4"/>
        <v/>
      </c>
      <c r="G124" s="404"/>
      <c r="H124" s="309">
        <f t="shared" si="3"/>
        <v>0</v>
      </c>
      <c r="I124" s="401"/>
      <c r="J124" s="401"/>
      <c r="M124" s="392" t="str">
        <f t="shared" si="5"/>
        <v/>
      </c>
    </row>
    <row r="125" spans="2:13" s="147" customFormat="1" ht="15" hidden="1" customHeight="1" outlineLevel="1">
      <c r="B125" s="327">
        <v>15</v>
      </c>
      <c r="C125" s="402"/>
      <c r="D125" s="403"/>
      <c r="E125" s="400"/>
      <c r="F125" s="308" t="str">
        <f t="shared" si="4"/>
        <v/>
      </c>
      <c r="G125" s="404"/>
      <c r="H125" s="309">
        <f t="shared" si="3"/>
        <v>0</v>
      </c>
      <c r="I125" s="401"/>
      <c r="J125" s="401"/>
      <c r="M125" s="392" t="str">
        <f t="shared" si="5"/>
        <v/>
      </c>
    </row>
    <row r="126" spans="2:13" s="147" customFormat="1" ht="15" hidden="1" customHeight="1" outlineLevel="1">
      <c r="B126" s="327">
        <v>16</v>
      </c>
      <c r="C126" s="402"/>
      <c r="D126" s="403"/>
      <c r="E126" s="400"/>
      <c r="F126" s="308" t="str">
        <f t="shared" si="4"/>
        <v/>
      </c>
      <c r="G126" s="404"/>
      <c r="H126" s="309">
        <f t="shared" si="3"/>
        <v>0</v>
      </c>
      <c r="I126" s="401"/>
      <c r="J126" s="401"/>
      <c r="M126" s="392" t="str">
        <f t="shared" si="5"/>
        <v/>
      </c>
    </row>
    <row r="127" spans="2:13" s="147" customFormat="1" ht="15" hidden="1" customHeight="1" outlineLevel="1">
      <c r="B127" s="327">
        <v>17</v>
      </c>
      <c r="C127" s="402"/>
      <c r="D127" s="403"/>
      <c r="E127" s="400"/>
      <c r="F127" s="308" t="str">
        <f t="shared" si="4"/>
        <v/>
      </c>
      <c r="G127" s="404"/>
      <c r="H127" s="309">
        <f t="shared" si="3"/>
        <v>0</v>
      </c>
      <c r="I127" s="401"/>
      <c r="J127" s="401"/>
      <c r="M127" s="392" t="str">
        <f t="shared" si="5"/>
        <v/>
      </c>
    </row>
    <row r="128" spans="2:13" s="147" customFormat="1" ht="15" hidden="1" customHeight="1" outlineLevel="1">
      <c r="B128" s="327">
        <v>18</v>
      </c>
      <c r="C128" s="402"/>
      <c r="D128" s="403"/>
      <c r="E128" s="400"/>
      <c r="F128" s="308" t="str">
        <f t="shared" si="4"/>
        <v/>
      </c>
      <c r="G128" s="404"/>
      <c r="H128" s="309">
        <f t="shared" si="3"/>
        <v>0</v>
      </c>
      <c r="I128" s="401"/>
      <c r="J128" s="401"/>
      <c r="M128" s="392" t="str">
        <f t="shared" si="5"/>
        <v/>
      </c>
    </row>
    <row r="129" spans="2:13" s="147" customFormat="1" ht="15" hidden="1" customHeight="1" outlineLevel="1">
      <c r="B129" s="327">
        <v>19</v>
      </c>
      <c r="C129" s="402"/>
      <c r="D129" s="403"/>
      <c r="E129" s="400"/>
      <c r="F129" s="308" t="str">
        <f t="shared" si="4"/>
        <v/>
      </c>
      <c r="G129" s="404"/>
      <c r="H129" s="309">
        <f t="shared" si="3"/>
        <v>0</v>
      </c>
      <c r="I129" s="401"/>
      <c r="J129" s="401"/>
      <c r="M129" s="392" t="str">
        <f t="shared" si="5"/>
        <v/>
      </c>
    </row>
    <row r="130" spans="2:13" s="147" customFormat="1" ht="15" hidden="1" customHeight="1" outlineLevel="1">
      <c r="B130" s="327">
        <v>20</v>
      </c>
      <c r="C130" s="402"/>
      <c r="D130" s="403"/>
      <c r="E130" s="400"/>
      <c r="F130" s="308" t="str">
        <f t="shared" si="4"/>
        <v/>
      </c>
      <c r="G130" s="404"/>
      <c r="H130" s="309">
        <f t="shared" si="3"/>
        <v>0</v>
      </c>
      <c r="I130" s="401"/>
      <c r="J130" s="401"/>
      <c r="M130" s="392" t="str">
        <f t="shared" si="5"/>
        <v/>
      </c>
    </row>
    <row r="131" spans="2:13" s="147" customFormat="1" ht="15" hidden="1" customHeight="1" outlineLevel="1">
      <c r="B131" s="327">
        <v>21</v>
      </c>
      <c r="C131" s="402"/>
      <c r="D131" s="403"/>
      <c r="E131" s="400"/>
      <c r="F131" s="308" t="str">
        <f t="shared" si="4"/>
        <v/>
      </c>
      <c r="G131" s="404"/>
      <c r="H131" s="309">
        <f t="shared" si="3"/>
        <v>0</v>
      </c>
      <c r="I131" s="401"/>
      <c r="J131" s="401"/>
      <c r="M131" s="392" t="str">
        <f t="shared" si="5"/>
        <v/>
      </c>
    </row>
    <row r="132" spans="2:13" s="147" customFormat="1" ht="15" hidden="1" customHeight="1" outlineLevel="1">
      <c r="B132" s="327">
        <v>22</v>
      </c>
      <c r="C132" s="402"/>
      <c r="D132" s="403"/>
      <c r="E132" s="400"/>
      <c r="F132" s="308" t="str">
        <f t="shared" si="4"/>
        <v/>
      </c>
      <c r="G132" s="404"/>
      <c r="H132" s="309">
        <f t="shared" si="3"/>
        <v>0</v>
      </c>
      <c r="I132" s="401"/>
      <c r="J132" s="401"/>
      <c r="M132" s="392" t="str">
        <f t="shared" si="5"/>
        <v/>
      </c>
    </row>
    <row r="133" spans="2:13" s="147" customFormat="1" ht="15" hidden="1" customHeight="1" outlineLevel="1">
      <c r="B133" s="327">
        <v>23</v>
      </c>
      <c r="C133" s="402"/>
      <c r="D133" s="403"/>
      <c r="E133" s="400"/>
      <c r="F133" s="308" t="str">
        <f t="shared" si="4"/>
        <v/>
      </c>
      <c r="G133" s="404"/>
      <c r="H133" s="309">
        <f t="shared" si="3"/>
        <v>0</v>
      </c>
      <c r="I133" s="401"/>
      <c r="J133" s="401"/>
      <c r="M133" s="392" t="str">
        <f t="shared" si="5"/>
        <v/>
      </c>
    </row>
    <row r="134" spans="2:13" s="147" customFormat="1" ht="15" hidden="1" customHeight="1" outlineLevel="1">
      <c r="B134" s="327">
        <v>24</v>
      </c>
      <c r="C134" s="402"/>
      <c r="D134" s="403"/>
      <c r="E134" s="400"/>
      <c r="F134" s="308" t="str">
        <f t="shared" si="4"/>
        <v/>
      </c>
      <c r="G134" s="404"/>
      <c r="H134" s="309">
        <f t="shared" si="3"/>
        <v>0</v>
      </c>
      <c r="I134" s="401"/>
      <c r="J134" s="401"/>
      <c r="M134" s="392" t="str">
        <f t="shared" si="5"/>
        <v/>
      </c>
    </row>
    <row r="135" spans="2:13" s="147" customFormat="1" ht="15" hidden="1" customHeight="1" outlineLevel="1">
      <c r="B135" s="327">
        <v>25</v>
      </c>
      <c r="C135" s="402"/>
      <c r="D135" s="403"/>
      <c r="E135" s="400"/>
      <c r="F135" s="308" t="str">
        <f t="shared" si="4"/>
        <v/>
      </c>
      <c r="G135" s="404"/>
      <c r="H135" s="309">
        <f t="shared" si="3"/>
        <v>0</v>
      </c>
      <c r="I135" s="401"/>
      <c r="J135" s="401"/>
      <c r="M135" s="392" t="str">
        <f t="shared" si="5"/>
        <v/>
      </c>
    </row>
    <row r="136" spans="2:13" s="147" customFormat="1" ht="15" hidden="1" customHeight="1" outlineLevel="1">
      <c r="B136" s="327">
        <v>26</v>
      </c>
      <c r="C136" s="402"/>
      <c r="D136" s="403"/>
      <c r="E136" s="400"/>
      <c r="F136" s="308" t="str">
        <f t="shared" si="4"/>
        <v/>
      </c>
      <c r="G136" s="404"/>
      <c r="H136" s="309">
        <f t="shared" si="3"/>
        <v>0</v>
      </c>
      <c r="I136" s="401"/>
      <c r="J136" s="401"/>
      <c r="M136" s="392" t="str">
        <f t="shared" si="5"/>
        <v/>
      </c>
    </row>
    <row r="137" spans="2:13" s="147" customFormat="1" ht="15" hidden="1" customHeight="1" outlineLevel="1">
      <c r="B137" s="327">
        <v>27</v>
      </c>
      <c r="C137" s="402"/>
      <c r="D137" s="403"/>
      <c r="E137" s="400"/>
      <c r="F137" s="308" t="str">
        <f t="shared" si="4"/>
        <v/>
      </c>
      <c r="G137" s="404"/>
      <c r="H137" s="309">
        <f t="shared" si="3"/>
        <v>0</v>
      </c>
      <c r="I137" s="401"/>
      <c r="J137" s="401"/>
      <c r="M137" s="392" t="str">
        <f t="shared" si="5"/>
        <v/>
      </c>
    </row>
    <row r="138" spans="2:13" s="147" customFormat="1" ht="15" hidden="1" customHeight="1" outlineLevel="1">
      <c r="B138" s="327">
        <v>28</v>
      </c>
      <c r="C138" s="402"/>
      <c r="D138" s="403"/>
      <c r="E138" s="400"/>
      <c r="F138" s="308" t="str">
        <f t="shared" si="4"/>
        <v/>
      </c>
      <c r="G138" s="404"/>
      <c r="H138" s="309">
        <f t="shared" si="3"/>
        <v>0</v>
      </c>
      <c r="I138" s="401"/>
      <c r="J138" s="401"/>
      <c r="M138" s="392" t="str">
        <f t="shared" si="5"/>
        <v/>
      </c>
    </row>
    <row r="139" spans="2:13" s="147" customFormat="1" ht="15" hidden="1" customHeight="1" outlineLevel="1">
      <c r="B139" s="327">
        <v>29</v>
      </c>
      <c r="C139" s="402"/>
      <c r="D139" s="403"/>
      <c r="E139" s="400"/>
      <c r="F139" s="308" t="str">
        <f t="shared" si="4"/>
        <v/>
      </c>
      <c r="G139" s="404"/>
      <c r="H139" s="309">
        <f t="shared" si="3"/>
        <v>0</v>
      </c>
      <c r="I139" s="401"/>
      <c r="J139" s="401"/>
      <c r="M139" s="392" t="str">
        <f t="shared" si="5"/>
        <v/>
      </c>
    </row>
    <row r="140" spans="2:13" s="147" customFormat="1" ht="15" hidden="1" customHeight="1" outlineLevel="1">
      <c r="B140" s="328">
        <v>30</v>
      </c>
      <c r="C140" s="402"/>
      <c r="D140" s="403"/>
      <c r="E140" s="400"/>
      <c r="F140" s="308" t="str">
        <f t="shared" si="4"/>
        <v/>
      </c>
      <c r="G140" s="404"/>
      <c r="H140" s="309">
        <f t="shared" si="3"/>
        <v>0</v>
      </c>
      <c r="I140" s="401"/>
      <c r="J140" s="401"/>
      <c r="M140" s="392" t="str">
        <f t="shared" si="5"/>
        <v/>
      </c>
    </row>
    <row r="141" spans="2:13" s="147" customFormat="1" ht="15" customHeight="1" collapsed="1">
      <c r="B141" s="390" t="s">
        <v>387</v>
      </c>
      <c r="C141" s="329"/>
      <c r="D141" s="310"/>
      <c r="E141" s="310"/>
      <c r="F141" s="311">
        <f>SUM(F111:F140)</f>
        <v>0</v>
      </c>
      <c r="G141" s="312">
        <f>SUM(G111:G140)</f>
        <v>0</v>
      </c>
      <c r="H141" s="311">
        <f>SUM(H111:H140)</f>
        <v>0</v>
      </c>
      <c r="I141" s="313"/>
      <c r="J141" s="314"/>
      <c r="M141" s="147" t="str">
        <f t="shared" si="5"/>
        <v>keine Förderung möglich.</v>
      </c>
    </row>
    <row r="142" spans="2:13" s="147" customFormat="1" ht="15" customHeight="1"/>
    <row r="143" spans="2:13" s="147" customFormat="1" ht="15" customHeight="1">
      <c r="B143" s="646" t="s">
        <v>86</v>
      </c>
      <c r="C143" s="646"/>
      <c r="D143" s="646"/>
      <c r="E143" s="646"/>
      <c r="F143" s="646"/>
      <c r="G143" s="646"/>
      <c r="H143" s="646"/>
      <c r="I143" s="646"/>
      <c r="J143" s="646"/>
    </row>
    <row r="144" spans="2:13" s="300" customFormat="1" ht="86.25" customHeight="1">
      <c r="B144" s="769" t="s">
        <v>65</v>
      </c>
      <c r="C144" s="769" t="s">
        <v>66</v>
      </c>
      <c r="D144" s="769" t="s">
        <v>67</v>
      </c>
      <c r="E144" s="769" t="s">
        <v>68</v>
      </c>
      <c r="F144" s="769" t="s">
        <v>69</v>
      </c>
      <c r="G144" s="769" t="s">
        <v>434</v>
      </c>
      <c r="H144" s="769" t="s">
        <v>70</v>
      </c>
      <c r="I144" s="769" t="s">
        <v>439</v>
      </c>
      <c r="J144" s="769" t="s">
        <v>71</v>
      </c>
    </row>
    <row r="145" spans="2:13" s="301" customFormat="1" ht="15" customHeight="1">
      <c r="B145" s="326" t="s">
        <v>72</v>
      </c>
      <c r="C145" s="302" t="s">
        <v>73</v>
      </c>
      <c r="D145" s="303">
        <v>25</v>
      </c>
      <c r="E145" s="304">
        <v>3500</v>
      </c>
      <c r="F145" s="305">
        <f>IFERROR(E145/D145,"")</f>
        <v>140</v>
      </c>
      <c r="G145" s="303">
        <v>20</v>
      </c>
      <c r="H145" s="306">
        <f t="shared" ref="H145:H175" si="6">G145*D145/1000</f>
        <v>0.5</v>
      </c>
      <c r="I145" s="307" t="s">
        <v>74</v>
      </c>
      <c r="J145" s="307" t="s">
        <v>75</v>
      </c>
    </row>
    <row r="146" spans="2:13" s="147" customFormat="1" ht="15" customHeight="1">
      <c r="B146" s="327">
        <v>1</v>
      </c>
      <c r="C146" s="402"/>
      <c r="D146" s="403"/>
      <c r="E146" s="399"/>
      <c r="F146" s="308" t="str">
        <f t="shared" ref="F146:F175" si="7">IFERROR(E146/D146,"")</f>
        <v/>
      </c>
      <c r="G146" s="403"/>
      <c r="H146" s="309">
        <f t="shared" si="6"/>
        <v>0</v>
      </c>
      <c r="I146" s="401"/>
      <c r="J146" s="401"/>
      <c r="M146" s="392" t="str">
        <f>IF(OR(F146&lt;120,I146="Nein"),"keine Förderung möglich.","")</f>
        <v/>
      </c>
    </row>
    <row r="147" spans="2:13" s="147" customFormat="1" ht="15" customHeight="1">
      <c r="B147" s="327">
        <v>2</v>
      </c>
      <c r="C147" s="402"/>
      <c r="D147" s="403"/>
      <c r="E147" s="399"/>
      <c r="F147" s="308" t="str">
        <f t="shared" si="7"/>
        <v/>
      </c>
      <c r="G147" s="403"/>
      <c r="H147" s="309">
        <f t="shared" si="6"/>
        <v>0</v>
      </c>
      <c r="I147" s="401"/>
      <c r="J147" s="401"/>
      <c r="M147" s="392" t="str">
        <f t="shared" ref="M147:M175" si="8">IF(OR(F147&lt;120,I147="Nein"),"keine Förderung möglich.","")</f>
        <v/>
      </c>
    </row>
    <row r="148" spans="2:13" s="147" customFormat="1" ht="15" customHeight="1">
      <c r="B148" s="327">
        <v>3</v>
      </c>
      <c r="C148" s="402"/>
      <c r="D148" s="403"/>
      <c r="E148" s="399"/>
      <c r="F148" s="308" t="str">
        <f t="shared" si="7"/>
        <v/>
      </c>
      <c r="G148" s="403"/>
      <c r="H148" s="309">
        <f t="shared" si="6"/>
        <v>0</v>
      </c>
      <c r="I148" s="401"/>
      <c r="J148" s="401"/>
      <c r="M148" s="392" t="str">
        <f t="shared" si="8"/>
        <v/>
      </c>
    </row>
    <row r="149" spans="2:13" s="147" customFormat="1" ht="15" customHeight="1">
      <c r="B149" s="327">
        <v>4</v>
      </c>
      <c r="C149" s="402"/>
      <c r="D149" s="403"/>
      <c r="E149" s="399"/>
      <c r="F149" s="308" t="str">
        <f t="shared" si="7"/>
        <v/>
      </c>
      <c r="G149" s="403"/>
      <c r="H149" s="309">
        <f t="shared" si="6"/>
        <v>0</v>
      </c>
      <c r="I149" s="401"/>
      <c r="J149" s="401"/>
      <c r="M149" s="392" t="str">
        <f t="shared" si="8"/>
        <v/>
      </c>
    </row>
    <row r="150" spans="2:13" s="147" customFormat="1" ht="15" customHeight="1">
      <c r="B150" s="327">
        <v>5</v>
      </c>
      <c r="C150" s="402"/>
      <c r="D150" s="403"/>
      <c r="E150" s="400"/>
      <c r="F150" s="308" t="str">
        <f t="shared" si="7"/>
        <v/>
      </c>
      <c r="G150" s="404"/>
      <c r="H150" s="309">
        <f t="shared" si="6"/>
        <v>0</v>
      </c>
      <c r="I150" s="401"/>
      <c r="J150" s="401"/>
      <c r="M150" s="392" t="str">
        <f t="shared" si="8"/>
        <v/>
      </c>
    </row>
    <row r="151" spans="2:13" s="147" customFormat="1" ht="15" customHeight="1">
      <c r="B151" s="327">
        <v>6</v>
      </c>
      <c r="C151" s="402"/>
      <c r="D151" s="403"/>
      <c r="E151" s="400"/>
      <c r="F151" s="308" t="str">
        <f t="shared" si="7"/>
        <v/>
      </c>
      <c r="G151" s="404"/>
      <c r="H151" s="309">
        <f t="shared" si="6"/>
        <v>0</v>
      </c>
      <c r="I151" s="401"/>
      <c r="J151" s="401"/>
      <c r="M151" s="392" t="str">
        <f t="shared" si="8"/>
        <v/>
      </c>
    </row>
    <row r="152" spans="2:13" s="147" customFormat="1" ht="15" customHeight="1">
      <c r="B152" s="327">
        <v>7</v>
      </c>
      <c r="C152" s="402"/>
      <c r="D152" s="403"/>
      <c r="E152" s="400"/>
      <c r="F152" s="308" t="str">
        <f t="shared" si="7"/>
        <v/>
      </c>
      <c r="G152" s="404"/>
      <c r="H152" s="309">
        <f t="shared" si="6"/>
        <v>0</v>
      </c>
      <c r="I152" s="401"/>
      <c r="J152" s="401"/>
      <c r="M152" s="392" t="str">
        <f t="shared" si="8"/>
        <v/>
      </c>
    </row>
    <row r="153" spans="2:13" s="147" customFormat="1" ht="15" customHeight="1">
      <c r="B153" s="327">
        <v>8</v>
      </c>
      <c r="C153" s="402"/>
      <c r="D153" s="403"/>
      <c r="E153" s="400"/>
      <c r="F153" s="308" t="str">
        <f t="shared" si="7"/>
        <v/>
      </c>
      <c r="G153" s="404"/>
      <c r="H153" s="309">
        <f t="shared" si="6"/>
        <v>0</v>
      </c>
      <c r="I153" s="401"/>
      <c r="J153" s="401"/>
      <c r="M153" s="392" t="str">
        <f t="shared" si="8"/>
        <v/>
      </c>
    </row>
    <row r="154" spans="2:13" s="147" customFormat="1" ht="15" customHeight="1">
      <c r="B154" s="327">
        <v>9</v>
      </c>
      <c r="C154" s="402"/>
      <c r="D154" s="403"/>
      <c r="E154" s="400"/>
      <c r="F154" s="308" t="str">
        <f t="shared" si="7"/>
        <v/>
      </c>
      <c r="G154" s="404"/>
      <c r="H154" s="309">
        <f t="shared" si="6"/>
        <v>0</v>
      </c>
      <c r="I154" s="401"/>
      <c r="J154" s="401"/>
      <c r="M154" s="392" t="str">
        <f t="shared" si="8"/>
        <v/>
      </c>
    </row>
    <row r="155" spans="2:13" s="147" customFormat="1" ht="15" customHeight="1">
      <c r="B155" s="327">
        <v>10</v>
      </c>
      <c r="C155" s="402"/>
      <c r="D155" s="403"/>
      <c r="E155" s="400"/>
      <c r="F155" s="308" t="str">
        <f t="shared" si="7"/>
        <v/>
      </c>
      <c r="G155" s="404"/>
      <c r="H155" s="309">
        <f t="shared" si="6"/>
        <v>0</v>
      </c>
      <c r="I155" s="401"/>
      <c r="J155" s="401"/>
      <c r="M155" s="392" t="str">
        <f t="shared" si="8"/>
        <v/>
      </c>
    </row>
    <row r="156" spans="2:13" s="147" customFormat="1" ht="15" hidden="1" customHeight="1" outlineLevel="1">
      <c r="B156" s="327">
        <v>11</v>
      </c>
      <c r="C156" s="402"/>
      <c r="D156" s="403"/>
      <c r="E156" s="400"/>
      <c r="F156" s="308" t="str">
        <f t="shared" si="7"/>
        <v/>
      </c>
      <c r="G156" s="404"/>
      <c r="H156" s="309">
        <f t="shared" si="6"/>
        <v>0</v>
      </c>
      <c r="I156" s="401"/>
      <c r="J156" s="401"/>
      <c r="M156" s="392" t="str">
        <f t="shared" si="8"/>
        <v/>
      </c>
    </row>
    <row r="157" spans="2:13" s="147" customFormat="1" ht="15" hidden="1" customHeight="1" outlineLevel="1">
      <c r="B157" s="327">
        <v>12</v>
      </c>
      <c r="C157" s="402"/>
      <c r="D157" s="403"/>
      <c r="E157" s="400"/>
      <c r="F157" s="308" t="str">
        <f t="shared" si="7"/>
        <v/>
      </c>
      <c r="G157" s="404"/>
      <c r="H157" s="309">
        <f t="shared" si="6"/>
        <v>0</v>
      </c>
      <c r="I157" s="401"/>
      <c r="J157" s="401"/>
      <c r="M157" s="392" t="str">
        <f t="shared" si="8"/>
        <v/>
      </c>
    </row>
    <row r="158" spans="2:13" s="147" customFormat="1" ht="15" hidden="1" customHeight="1" outlineLevel="1">
      <c r="B158" s="327">
        <v>13</v>
      </c>
      <c r="C158" s="402"/>
      <c r="D158" s="403"/>
      <c r="E158" s="400"/>
      <c r="F158" s="308" t="str">
        <f t="shared" si="7"/>
        <v/>
      </c>
      <c r="G158" s="404"/>
      <c r="H158" s="309">
        <f t="shared" si="6"/>
        <v>0</v>
      </c>
      <c r="I158" s="401"/>
      <c r="J158" s="401"/>
      <c r="M158" s="392" t="str">
        <f t="shared" si="8"/>
        <v/>
      </c>
    </row>
    <row r="159" spans="2:13" s="147" customFormat="1" ht="15" hidden="1" customHeight="1" outlineLevel="1">
      <c r="B159" s="327">
        <v>14</v>
      </c>
      <c r="C159" s="402"/>
      <c r="D159" s="403"/>
      <c r="E159" s="400"/>
      <c r="F159" s="308" t="str">
        <f t="shared" si="7"/>
        <v/>
      </c>
      <c r="G159" s="404"/>
      <c r="H159" s="309">
        <f t="shared" si="6"/>
        <v>0</v>
      </c>
      <c r="I159" s="401"/>
      <c r="J159" s="401"/>
      <c r="M159" s="392" t="str">
        <f t="shared" si="8"/>
        <v/>
      </c>
    </row>
    <row r="160" spans="2:13" s="147" customFormat="1" ht="15" hidden="1" customHeight="1" outlineLevel="1">
      <c r="B160" s="327">
        <v>15</v>
      </c>
      <c r="C160" s="402"/>
      <c r="D160" s="403"/>
      <c r="E160" s="400"/>
      <c r="F160" s="308" t="str">
        <f t="shared" si="7"/>
        <v/>
      </c>
      <c r="G160" s="404"/>
      <c r="H160" s="309">
        <f t="shared" si="6"/>
        <v>0</v>
      </c>
      <c r="I160" s="401"/>
      <c r="J160" s="401"/>
      <c r="M160" s="392" t="str">
        <f t="shared" si="8"/>
        <v/>
      </c>
    </row>
    <row r="161" spans="2:13" s="147" customFormat="1" ht="15" hidden="1" customHeight="1" outlineLevel="1">
      <c r="B161" s="327">
        <v>16</v>
      </c>
      <c r="C161" s="402"/>
      <c r="D161" s="403"/>
      <c r="E161" s="400"/>
      <c r="F161" s="308" t="str">
        <f t="shared" si="7"/>
        <v/>
      </c>
      <c r="G161" s="404"/>
      <c r="H161" s="309">
        <f t="shared" si="6"/>
        <v>0</v>
      </c>
      <c r="I161" s="401"/>
      <c r="J161" s="401"/>
      <c r="M161" s="392" t="str">
        <f t="shared" si="8"/>
        <v/>
      </c>
    </row>
    <row r="162" spans="2:13" s="147" customFormat="1" ht="15" hidden="1" customHeight="1" outlineLevel="1">
      <c r="B162" s="327">
        <v>17</v>
      </c>
      <c r="C162" s="402"/>
      <c r="D162" s="403"/>
      <c r="E162" s="400"/>
      <c r="F162" s="308" t="str">
        <f t="shared" si="7"/>
        <v/>
      </c>
      <c r="G162" s="404"/>
      <c r="H162" s="309">
        <f t="shared" si="6"/>
        <v>0</v>
      </c>
      <c r="I162" s="401"/>
      <c r="J162" s="401"/>
      <c r="M162" s="392" t="str">
        <f t="shared" si="8"/>
        <v/>
      </c>
    </row>
    <row r="163" spans="2:13" s="147" customFormat="1" ht="15" hidden="1" customHeight="1" outlineLevel="1">
      <c r="B163" s="327">
        <v>18</v>
      </c>
      <c r="C163" s="402"/>
      <c r="D163" s="403"/>
      <c r="E163" s="400"/>
      <c r="F163" s="308" t="str">
        <f t="shared" si="7"/>
        <v/>
      </c>
      <c r="G163" s="404"/>
      <c r="H163" s="309">
        <f t="shared" si="6"/>
        <v>0</v>
      </c>
      <c r="I163" s="401"/>
      <c r="J163" s="401"/>
      <c r="M163" s="392" t="str">
        <f t="shared" si="8"/>
        <v/>
      </c>
    </row>
    <row r="164" spans="2:13" s="147" customFormat="1" ht="15" hidden="1" customHeight="1" outlineLevel="1">
      <c r="B164" s="327">
        <v>19</v>
      </c>
      <c r="C164" s="402"/>
      <c r="D164" s="403"/>
      <c r="E164" s="400"/>
      <c r="F164" s="308" t="str">
        <f t="shared" si="7"/>
        <v/>
      </c>
      <c r="G164" s="404"/>
      <c r="H164" s="309">
        <f t="shared" si="6"/>
        <v>0</v>
      </c>
      <c r="I164" s="401"/>
      <c r="J164" s="401"/>
      <c r="M164" s="392" t="str">
        <f t="shared" si="8"/>
        <v/>
      </c>
    </row>
    <row r="165" spans="2:13" s="147" customFormat="1" ht="15" hidden="1" customHeight="1" outlineLevel="1">
      <c r="B165" s="327">
        <v>20</v>
      </c>
      <c r="C165" s="402"/>
      <c r="D165" s="403"/>
      <c r="E165" s="400"/>
      <c r="F165" s="308" t="str">
        <f t="shared" si="7"/>
        <v/>
      </c>
      <c r="G165" s="404"/>
      <c r="H165" s="309">
        <f t="shared" si="6"/>
        <v>0</v>
      </c>
      <c r="I165" s="401"/>
      <c r="J165" s="401"/>
      <c r="M165" s="392" t="str">
        <f t="shared" si="8"/>
        <v/>
      </c>
    </row>
    <row r="166" spans="2:13" s="147" customFormat="1" ht="15" hidden="1" customHeight="1" outlineLevel="1">
      <c r="B166" s="327">
        <v>21</v>
      </c>
      <c r="C166" s="402"/>
      <c r="D166" s="403"/>
      <c r="E166" s="400"/>
      <c r="F166" s="308" t="str">
        <f t="shared" si="7"/>
        <v/>
      </c>
      <c r="G166" s="404"/>
      <c r="H166" s="309">
        <f t="shared" si="6"/>
        <v>0</v>
      </c>
      <c r="I166" s="401"/>
      <c r="J166" s="401"/>
      <c r="M166" s="392" t="str">
        <f t="shared" si="8"/>
        <v/>
      </c>
    </row>
    <row r="167" spans="2:13" s="147" customFormat="1" ht="15" hidden="1" customHeight="1" outlineLevel="1">
      <c r="B167" s="327">
        <v>22</v>
      </c>
      <c r="C167" s="402"/>
      <c r="D167" s="403"/>
      <c r="E167" s="400"/>
      <c r="F167" s="308" t="str">
        <f t="shared" si="7"/>
        <v/>
      </c>
      <c r="G167" s="404"/>
      <c r="H167" s="309">
        <f t="shared" si="6"/>
        <v>0</v>
      </c>
      <c r="I167" s="401"/>
      <c r="J167" s="401"/>
      <c r="M167" s="392" t="str">
        <f t="shared" si="8"/>
        <v/>
      </c>
    </row>
    <row r="168" spans="2:13" s="147" customFormat="1" ht="15" hidden="1" customHeight="1" outlineLevel="1">
      <c r="B168" s="327">
        <v>23</v>
      </c>
      <c r="C168" s="402"/>
      <c r="D168" s="403"/>
      <c r="E168" s="400"/>
      <c r="F168" s="308" t="str">
        <f t="shared" si="7"/>
        <v/>
      </c>
      <c r="G168" s="404"/>
      <c r="H168" s="309">
        <f t="shared" si="6"/>
        <v>0</v>
      </c>
      <c r="I168" s="401"/>
      <c r="J168" s="401"/>
      <c r="M168" s="392" t="str">
        <f t="shared" si="8"/>
        <v/>
      </c>
    </row>
    <row r="169" spans="2:13" s="147" customFormat="1" ht="15" hidden="1" customHeight="1" outlineLevel="1">
      <c r="B169" s="327">
        <v>24</v>
      </c>
      <c r="C169" s="402"/>
      <c r="D169" s="403"/>
      <c r="E169" s="400"/>
      <c r="F169" s="308" t="str">
        <f t="shared" si="7"/>
        <v/>
      </c>
      <c r="G169" s="404"/>
      <c r="H169" s="309">
        <f t="shared" si="6"/>
        <v>0</v>
      </c>
      <c r="I169" s="401"/>
      <c r="J169" s="401"/>
      <c r="M169" s="392" t="str">
        <f t="shared" si="8"/>
        <v/>
      </c>
    </row>
    <row r="170" spans="2:13" s="147" customFormat="1" ht="15" hidden="1" customHeight="1" outlineLevel="1">
      <c r="B170" s="327">
        <v>25</v>
      </c>
      <c r="C170" s="402"/>
      <c r="D170" s="403"/>
      <c r="E170" s="400"/>
      <c r="F170" s="308" t="str">
        <f t="shared" si="7"/>
        <v/>
      </c>
      <c r="G170" s="404"/>
      <c r="H170" s="309">
        <f t="shared" si="6"/>
        <v>0</v>
      </c>
      <c r="I170" s="401"/>
      <c r="J170" s="401"/>
      <c r="M170" s="392" t="str">
        <f t="shared" si="8"/>
        <v/>
      </c>
    </row>
    <row r="171" spans="2:13" s="147" customFormat="1" ht="15" hidden="1" customHeight="1" outlineLevel="1">
      <c r="B171" s="327">
        <v>26</v>
      </c>
      <c r="C171" s="402"/>
      <c r="D171" s="403"/>
      <c r="E171" s="400"/>
      <c r="F171" s="308" t="str">
        <f t="shared" si="7"/>
        <v/>
      </c>
      <c r="G171" s="404"/>
      <c r="H171" s="309">
        <f t="shared" si="6"/>
        <v>0</v>
      </c>
      <c r="I171" s="401"/>
      <c r="J171" s="401"/>
      <c r="M171" s="392" t="str">
        <f t="shared" si="8"/>
        <v/>
      </c>
    </row>
    <row r="172" spans="2:13" s="147" customFormat="1" ht="15" hidden="1" customHeight="1" outlineLevel="1">
      <c r="B172" s="327">
        <v>27</v>
      </c>
      <c r="C172" s="402"/>
      <c r="D172" s="403"/>
      <c r="E172" s="400"/>
      <c r="F172" s="308" t="str">
        <f t="shared" si="7"/>
        <v/>
      </c>
      <c r="G172" s="404"/>
      <c r="H172" s="309">
        <f t="shared" si="6"/>
        <v>0</v>
      </c>
      <c r="I172" s="401"/>
      <c r="J172" s="401"/>
      <c r="M172" s="392" t="str">
        <f t="shared" si="8"/>
        <v/>
      </c>
    </row>
    <row r="173" spans="2:13" s="147" customFormat="1" ht="15" hidden="1" customHeight="1" outlineLevel="1">
      <c r="B173" s="327">
        <v>28</v>
      </c>
      <c r="C173" s="402"/>
      <c r="D173" s="403"/>
      <c r="E173" s="400"/>
      <c r="F173" s="308" t="str">
        <f t="shared" si="7"/>
        <v/>
      </c>
      <c r="G173" s="404"/>
      <c r="H173" s="309">
        <f t="shared" si="6"/>
        <v>0</v>
      </c>
      <c r="I173" s="401"/>
      <c r="J173" s="401"/>
      <c r="M173" s="392" t="str">
        <f t="shared" si="8"/>
        <v/>
      </c>
    </row>
    <row r="174" spans="2:13" s="147" customFormat="1" ht="15" hidden="1" customHeight="1" outlineLevel="1">
      <c r="B174" s="327">
        <v>29</v>
      </c>
      <c r="C174" s="402"/>
      <c r="D174" s="403"/>
      <c r="E174" s="400"/>
      <c r="F174" s="308" t="str">
        <f t="shared" si="7"/>
        <v/>
      </c>
      <c r="G174" s="404"/>
      <c r="H174" s="309">
        <f t="shared" si="6"/>
        <v>0</v>
      </c>
      <c r="I174" s="401"/>
      <c r="J174" s="401"/>
      <c r="M174" s="392" t="str">
        <f t="shared" si="8"/>
        <v/>
      </c>
    </row>
    <row r="175" spans="2:13" s="147" customFormat="1" ht="15" hidden="1" customHeight="1" outlineLevel="1">
      <c r="B175" s="328">
        <v>30</v>
      </c>
      <c r="C175" s="402"/>
      <c r="D175" s="403"/>
      <c r="E175" s="400"/>
      <c r="F175" s="308" t="str">
        <f t="shared" si="7"/>
        <v/>
      </c>
      <c r="G175" s="404"/>
      <c r="H175" s="309">
        <f t="shared" si="6"/>
        <v>0</v>
      </c>
      <c r="I175" s="401"/>
      <c r="J175" s="401"/>
      <c r="M175" s="392" t="str">
        <f t="shared" si="8"/>
        <v/>
      </c>
    </row>
    <row r="176" spans="2:13" s="147" customFormat="1" ht="15" customHeight="1" collapsed="1">
      <c r="B176" s="390" t="s">
        <v>387</v>
      </c>
      <c r="C176" s="329"/>
      <c r="D176" s="310"/>
      <c r="E176" s="310"/>
      <c r="F176" s="311"/>
      <c r="G176" s="312">
        <f>SUM(G146:G175)</f>
        <v>0</v>
      </c>
      <c r="H176" s="311">
        <f>SUM(H146:H175)</f>
        <v>0</v>
      </c>
      <c r="I176" s="313"/>
      <c r="J176" s="314"/>
    </row>
    <row r="177" spans="1:13" s="147" customFormat="1" ht="15" customHeight="1">
      <c r="B177" s="149"/>
      <c r="C177" s="149"/>
      <c r="D177" s="149"/>
      <c r="E177" s="149"/>
      <c r="F177" s="149"/>
      <c r="G177" s="149"/>
      <c r="H177" s="149"/>
      <c r="I177" s="149"/>
      <c r="J177" s="149"/>
    </row>
    <row r="178" spans="1:13" s="149" customFormat="1" ht="15.75">
      <c r="B178" s="116" t="s">
        <v>424</v>
      </c>
      <c r="C178" s="102"/>
      <c r="D178" s="116"/>
      <c r="E178" s="112"/>
      <c r="F178" s="117"/>
      <c r="G178" s="395"/>
      <c r="H178" s="395"/>
      <c r="I178" s="395"/>
      <c r="J178" s="395"/>
      <c r="K178" s="389"/>
    </row>
    <row r="179" spans="1:13" s="149" customFormat="1" ht="25.5" customHeight="1">
      <c r="B179" s="106"/>
      <c r="C179" s="547"/>
      <c r="D179" s="547"/>
      <c r="E179" s="548"/>
      <c r="F179" s="744" t="s">
        <v>379</v>
      </c>
      <c r="G179" s="745"/>
      <c r="H179" s="744" t="s">
        <v>473</v>
      </c>
      <c r="I179" s="745"/>
      <c r="J179" s="395"/>
      <c r="K179" s="389"/>
    </row>
    <row r="180" spans="1:13" s="149" customFormat="1" ht="15.6" customHeight="1">
      <c r="B180" s="106"/>
      <c r="C180" s="535" t="s">
        <v>426</v>
      </c>
      <c r="D180" s="535"/>
      <c r="E180" s="536"/>
      <c r="F180" s="551">
        <v>0</v>
      </c>
      <c r="G180" s="552"/>
      <c r="H180" s="557"/>
      <c r="I180" s="558"/>
      <c r="J180" s="395"/>
      <c r="K180" s="389"/>
    </row>
    <row r="181" spans="1:13" s="149" customFormat="1" ht="15.6" customHeight="1">
      <c r="B181" s="106"/>
      <c r="C181" s="535" t="s">
        <v>423</v>
      </c>
      <c r="D181" s="535"/>
      <c r="E181" s="536"/>
      <c r="F181" s="551">
        <v>0</v>
      </c>
      <c r="G181" s="552"/>
      <c r="H181" s="557"/>
      <c r="I181" s="558"/>
      <c r="J181" s="395"/>
      <c r="K181" s="389"/>
    </row>
    <row r="182" spans="1:13" s="149" customFormat="1" ht="15.6" customHeight="1">
      <c r="B182" s="106"/>
      <c r="C182" s="535" t="s">
        <v>305</v>
      </c>
      <c r="D182" s="535"/>
      <c r="E182" s="536"/>
      <c r="F182" s="551">
        <v>0</v>
      </c>
      <c r="G182" s="552"/>
      <c r="H182" s="557"/>
      <c r="I182" s="558"/>
      <c r="J182" s="395"/>
      <c r="K182" s="389"/>
    </row>
    <row r="183" spans="1:13" s="149" customFormat="1" ht="15.6" customHeight="1">
      <c r="B183" s="106"/>
      <c r="C183" s="535" t="s">
        <v>306</v>
      </c>
      <c r="D183" s="535"/>
      <c r="E183" s="536"/>
      <c r="F183" s="551">
        <v>0</v>
      </c>
      <c r="G183" s="552"/>
      <c r="H183" s="557"/>
      <c r="I183" s="558"/>
      <c r="J183" s="395"/>
      <c r="K183" s="389"/>
    </row>
    <row r="184" spans="1:13" s="149" customFormat="1" ht="15.6" customHeight="1">
      <c r="B184" s="106"/>
      <c r="C184" s="654" t="s">
        <v>300</v>
      </c>
      <c r="D184" s="655"/>
      <c r="E184" s="656"/>
      <c r="F184" s="553">
        <f>SUM(F180:G183)</f>
        <v>0</v>
      </c>
      <c r="G184" s="554"/>
      <c r="H184" s="559"/>
      <c r="I184" s="560"/>
      <c r="J184" s="395"/>
      <c r="K184" s="389"/>
    </row>
    <row r="185" spans="1:13" s="147" customFormat="1" ht="15" customHeight="1">
      <c r="B185" s="3"/>
      <c r="C185" s="3"/>
      <c r="D185" s="3"/>
      <c r="E185" s="3"/>
      <c r="F185" s="3"/>
      <c r="G185" s="3"/>
      <c r="H185" s="3"/>
      <c r="I185" s="3"/>
      <c r="J185" s="3"/>
    </row>
    <row r="186" spans="1:13" s="4" customFormat="1" ht="15">
      <c r="B186" s="3"/>
      <c r="C186" s="3"/>
      <c r="D186" s="3"/>
      <c r="E186" s="3"/>
      <c r="F186" s="3"/>
      <c r="G186" s="3"/>
      <c r="H186" s="3"/>
      <c r="I186" s="3"/>
      <c r="J186" s="3"/>
    </row>
    <row r="187" spans="1:13" s="147" customFormat="1" ht="23.25" customHeight="1">
      <c r="A187" s="394"/>
      <c r="B187" s="718" t="s">
        <v>421</v>
      </c>
      <c r="C187" s="776"/>
      <c r="D187" s="776"/>
      <c r="E187" s="776"/>
      <c r="F187" s="776"/>
      <c r="G187" s="776"/>
      <c r="H187" s="776"/>
      <c r="I187" s="776"/>
      <c r="J187" s="776"/>
      <c r="K187" s="331"/>
      <c r="M187" s="145" t="b" cm="1">
        <f t="array" ref="M187">NOT(OR(E15="Bühnenbeleuchtung und Beleuchtung von Exponaten",'C2 - Beleuchtungsoptimierung'!E16:F16="Bühnenbeleuchtung und Beleuchtung von Exponaten",'C2 - Beleuchtungsoptimierung'!E17:F17="Bühnenbeleuchtung und Beleuchtung von Exponaten"))</f>
        <v>1</v>
      </c>
    </row>
    <row r="188" spans="1:13" s="145" customFormat="1" ht="5.25" customHeight="1">
      <c r="B188" s="325"/>
      <c r="C188" s="184"/>
      <c r="D188" s="184"/>
      <c r="E188" s="184"/>
      <c r="F188" s="184"/>
      <c r="G188" s="184"/>
      <c r="H188" s="184"/>
      <c r="I188" s="184"/>
      <c r="J188" s="184"/>
    </row>
    <row r="189" spans="1:13" s="300" customFormat="1" ht="75" customHeight="1">
      <c r="B189" s="783" t="s">
        <v>65</v>
      </c>
      <c r="C189" s="769" t="s">
        <v>66</v>
      </c>
      <c r="D189" s="769" t="s">
        <v>76</v>
      </c>
      <c r="E189" s="769" t="s">
        <v>433</v>
      </c>
      <c r="F189" s="769" t="s">
        <v>435</v>
      </c>
      <c r="G189" s="769" t="s">
        <v>77</v>
      </c>
      <c r="H189" s="777" t="s">
        <v>78</v>
      </c>
      <c r="I189" s="779"/>
      <c r="J189" s="778"/>
    </row>
    <row r="190" spans="1:13" s="147" customFormat="1" ht="15" customHeight="1">
      <c r="B190" s="326" t="s">
        <v>72</v>
      </c>
      <c r="C190" s="302" t="s">
        <v>79</v>
      </c>
      <c r="D190" s="304">
        <v>27</v>
      </c>
      <c r="E190" s="305">
        <v>20</v>
      </c>
      <c r="F190" s="303">
        <v>2500</v>
      </c>
      <c r="G190" s="317">
        <f>D190*E190/1000</f>
        <v>0.54</v>
      </c>
      <c r="H190" s="665" t="s">
        <v>403</v>
      </c>
      <c r="I190" s="680"/>
      <c r="J190" s="666"/>
    </row>
    <row r="191" spans="1:13" s="147" customFormat="1" ht="15" customHeight="1">
      <c r="B191" s="327">
        <v>1</v>
      </c>
      <c r="C191" s="402"/>
      <c r="D191" s="399"/>
      <c r="E191" s="399"/>
      <c r="F191" s="403"/>
      <c r="G191" s="317">
        <f t="shared" ref="G191:G220" si="9">D191*E191/1000</f>
        <v>0</v>
      </c>
      <c r="H191" s="647"/>
      <c r="I191" s="648"/>
      <c r="J191" s="649"/>
    </row>
    <row r="192" spans="1:13" s="147" customFormat="1" ht="15" customHeight="1">
      <c r="B192" s="327">
        <v>2</v>
      </c>
      <c r="C192" s="402"/>
      <c r="D192" s="399"/>
      <c r="E192" s="399"/>
      <c r="F192" s="403"/>
      <c r="G192" s="317">
        <f t="shared" si="9"/>
        <v>0</v>
      </c>
      <c r="H192" s="647"/>
      <c r="I192" s="648"/>
      <c r="J192" s="649"/>
    </row>
    <row r="193" spans="2:10" s="147" customFormat="1" ht="15" customHeight="1">
      <c r="B193" s="327">
        <v>3</v>
      </c>
      <c r="C193" s="402"/>
      <c r="D193" s="399"/>
      <c r="E193" s="399"/>
      <c r="F193" s="403"/>
      <c r="G193" s="317">
        <f t="shared" si="9"/>
        <v>0</v>
      </c>
      <c r="H193" s="647"/>
      <c r="I193" s="648"/>
      <c r="J193" s="649"/>
    </row>
    <row r="194" spans="2:10" s="147" customFormat="1" ht="15" customHeight="1">
      <c r="B194" s="327">
        <v>4</v>
      </c>
      <c r="C194" s="402"/>
      <c r="D194" s="399"/>
      <c r="E194" s="399"/>
      <c r="F194" s="403"/>
      <c r="G194" s="317">
        <f t="shared" si="9"/>
        <v>0</v>
      </c>
      <c r="H194" s="647"/>
      <c r="I194" s="648"/>
      <c r="J194" s="649"/>
    </row>
    <row r="195" spans="2:10" s="147" customFormat="1" ht="15" customHeight="1">
      <c r="B195" s="327">
        <v>5</v>
      </c>
      <c r="C195" s="402"/>
      <c r="D195" s="400"/>
      <c r="E195" s="400"/>
      <c r="F195" s="404"/>
      <c r="G195" s="317">
        <f t="shared" si="9"/>
        <v>0</v>
      </c>
      <c r="H195" s="647"/>
      <c r="I195" s="648"/>
      <c r="J195" s="649"/>
    </row>
    <row r="196" spans="2:10" s="147" customFormat="1" ht="15" customHeight="1">
      <c r="B196" s="327">
        <v>6</v>
      </c>
      <c r="C196" s="402"/>
      <c r="D196" s="400"/>
      <c r="E196" s="400"/>
      <c r="F196" s="404"/>
      <c r="G196" s="317">
        <f t="shared" si="9"/>
        <v>0</v>
      </c>
      <c r="H196" s="647"/>
      <c r="I196" s="648"/>
      <c r="J196" s="649"/>
    </row>
    <row r="197" spans="2:10" s="147" customFormat="1" ht="15" customHeight="1">
      <c r="B197" s="327">
        <v>7</v>
      </c>
      <c r="C197" s="402"/>
      <c r="D197" s="400"/>
      <c r="E197" s="400"/>
      <c r="F197" s="404"/>
      <c r="G197" s="317">
        <f t="shared" si="9"/>
        <v>0</v>
      </c>
      <c r="H197" s="405"/>
      <c r="I197" s="406"/>
      <c r="J197" s="407"/>
    </row>
    <row r="198" spans="2:10" s="147" customFormat="1" ht="15" customHeight="1">
      <c r="B198" s="327">
        <v>8</v>
      </c>
      <c r="C198" s="402"/>
      <c r="D198" s="400"/>
      <c r="E198" s="400"/>
      <c r="F198" s="404"/>
      <c r="G198" s="317">
        <f t="shared" si="9"/>
        <v>0</v>
      </c>
      <c r="H198" s="647"/>
      <c r="I198" s="648"/>
      <c r="J198" s="649"/>
    </row>
    <row r="199" spans="2:10" s="147" customFormat="1" ht="15" customHeight="1">
      <c r="B199" s="327">
        <v>9</v>
      </c>
      <c r="C199" s="402"/>
      <c r="D199" s="400"/>
      <c r="E199" s="400"/>
      <c r="F199" s="404"/>
      <c r="G199" s="317">
        <f t="shared" si="9"/>
        <v>0</v>
      </c>
      <c r="H199" s="647"/>
      <c r="I199" s="648"/>
      <c r="J199" s="649"/>
    </row>
    <row r="200" spans="2:10" s="147" customFormat="1" ht="15" customHeight="1">
      <c r="B200" s="327">
        <v>10</v>
      </c>
      <c r="C200" s="402"/>
      <c r="D200" s="400"/>
      <c r="E200" s="400"/>
      <c r="F200" s="404"/>
      <c r="G200" s="317">
        <f t="shared" si="9"/>
        <v>0</v>
      </c>
      <c r="H200" s="647"/>
      <c r="I200" s="648"/>
      <c r="J200" s="649"/>
    </row>
    <row r="201" spans="2:10" s="147" customFormat="1" ht="15" hidden="1" customHeight="1" outlineLevel="1">
      <c r="B201" s="327">
        <v>11</v>
      </c>
      <c r="C201" s="402"/>
      <c r="D201" s="400"/>
      <c r="E201" s="400"/>
      <c r="F201" s="404"/>
      <c r="G201" s="317">
        <f t="shared" si="9"/>
        <v>0</v>
      </c>
      <c r="H201" s="647"/>
      <c r="I201" s="648"/>
      <c r="J201" s="649"/>
    </row>
    <row r="202" spans="2:10" s="147" customFormat="1" ht="15" hidden="1" customHeight="1" outlineLevel="1">
      <c r="B202" s="327">
        <v>12</v>
      </c>
      <c r="C202" s="402"/>
      <c r="D202" s="400"/>
      <c r="E202" s="400"/>
      <c r="F202" s="404"/>
      <c r="G202" s="317">
        <f t="shared" si="9"/>
        <v>0</v>
      </c>
      <c r="H202" s="647"/>
      <c r="I202" s="648"/>
      <c r="J202" s="649"/>
    </row>
    <row r="203" spans="2:10" s="147" customFormat="1" ht="15" hidden="1" customHeight="1" outlineLevel="1">
      <c r="B203" s="327">
        <v>13</v>
      </c>
      <c r="C203" s="402"/>
      <c r="D203" s="400"/>
      <c r="E203" s="400"/>
      <c r="F203" s="404"/>
      <c r="G203" s="317">
        <f t="shared" si="9"/>
        <v>0</v>
      </c>
      <c r="H203" s="647"/>
      <c r="I203" s="648"/>
      <c r="J203" s="649"/>
    </row>
    <row r="204" spans="2:10" s="147" customFormat="1" ht="15" hidden="1" customHeight="1" outlineLevel="1">
      <c r="B204" s="327">
        <v>14</v>
      </c>
      <c r="C204" s="402"/>
      <c r="D204" s="400"/>
      <c r="E204" s="400"/>
      <c r="F204" s="404"/>
      <c r="G204" s="317">
        <f t="shared" si="9"/>
        <v>0</v>
      </c>
      <c r="H204" s="647"/>
      <c r="I204" s="648"/>
      <c r="J204" s="649"/>
    </row>
    <row r="205" spans="2:10" s="147" customFormat="1" ht="15" hidden="1" customHeight="1" outlineLevel="1">
      <c r="B205" s="327">
        <v>15</v>
      </c>
      <c r="C205" s="402"/>
      <c r="D205" s="400"/>
      <c r="E205" s="400"/>
      <c r="F205" s="404"/>
      <c r="G205" s="317">
        <f t="shared" si="9"/>
        <v>0</v>
      </c>
      <c r="H205" s="647"/>
      <c r="I205" s="648"/>
      <c r="J205" s="649"/>
    </row>
    <row r="206" spans="2:10" s="147" customFormat="1" ht="15" hidden="1" customHeight="1" outlineLevel="1">
      <c r="B206" s="327">
        <v>16</v>
      </c>
      <c r="C206" s="402"/>
      <c r="D206" s="400"/>
      <c r="E206" s="400"/>
      <c r="F206" s="404"/>
      <c r="G206" s="317">
        <f t="shared" si="9"/>
        <v>0</v>
      </c>
      <c r="H206" s="647"/>
      <c r="I206" s="648"/>
      <c r="J206" s="649"/>
    </row>
    <row r="207" spans="2:10" s="147" customFormat="1" ht="15" hidden="1" customHeight="1" outlineLevel="1">
      <c r="B207" s="327">
        <v>17</v>
      </c>
      <c r="C207" s="402"/>
      <c r="D207" s="400"/>
      <c r="E207" s="400"/>
      <c r="F207" s="404"/>
      <c r="G207" s="317">
        <f t="shared" si="9"/>
        <v>0</v>
      </c>
      <c r="H207" s="647"/>
      <c r="I207" s="648"/>
      <c r="J207" s="649"/>
    </row>
    <row r="208" spans="2:10" s="147" customFormat="1" ht="15" hidden="1" customHeight="1" outlineLevel="1">
      <c r="B208" s="327">
        <v>18</v>
      </c>
      <c r="C208" s="402"/>
      <c r="D208" s="400"/>
      <c r="E208" s="400"/>
      <c r="F208" s="404"/>
      <c r="G208" s="317">
        <f t="shared" si="9"/>
        <v>0</v>
      </c>
      <c r="H208" s="647"/>
      <c r="I208" s="648"/>
      <c r="J208" s="649"/>
    </row>
    <row r="209" spans="2:11" s="147" customFormat="1" ht="15" hidden="1" customHeight="1" outlineLevel="1">
      <c r="B209" s="327">
        <v>19</v>
      </c>
      <c r="C209" s="402"/>
      <c r="D209" s="400"/>
      <c r="E209" s="400"/>
      <c r="F209" s="404"/>
      <c r="G209" s="317">
        <f t="shared" si="9"/>
        <v>0</v>
      </c>
      <c r="H209" s="647"/>
      <c r="I209" s="648"/>
      <c r="J209" s="649"/>
    </row>
    <row r="210" spans="2:11" s="147" customFormat="1" ht="15" hidden="1" customHeight="1" outlineLevel="1">
      <c r="B210" s="327">
        <v>20</v>
      </c>
      <c r="C210" s="402"/>
      <c r="D210" s="400"/>
      <c r="E210" s="400"/>
      <c r="F210" s="404"/>
      <c r="G210" s="317">
        <f t="shared" si="9"/>
        <v>0</v>
      </c>
      <c r="H210" s="647"/>
      <c r="I210" s="648"/>
      <c r="J210" s="649"/>
    </row>
    <row r="211" spans="2:11" s="147" customFormat="1" ht="15" hidden="1" customHeight="1" outlineLevel="1">
      <c r="B211" s="327">
        <v>21</v>
      </c>
      <c r="C211" s="402"/>
      <c r="D211" s="400"/>
      <c r="E211" s="400"/>
      <c r="F211" s="404"/>
      <c r="G211" s="317">
        <f t="shared" si="9"/>
        <v>0</v>
      </c>
      <c r="H211" s="647"/>
      <c r="I211" s="648"/>
      <c r="J211" s="649"/>
    </row>
    <row r="212" spans="2:11" s="147" customFormat="1" ht="15" hidden="1" customHeight="1" outlineLevel="1">
      <c r="B212" s="327">
        <v>22</v>
      </c>
      <c r="C212" s="402"/>
      <c r="D212" s="400"/>
      <c r="E212" s="400"/>
      <c r="F212" s="404"/>
      <c r="G212" s="317">
        <f t="shared" si="9"/>
        <v>0</v>
      </c>
      <c r="H212" s="647"/>
      <c r="I212" s="648"/>
      <c r="J212" s="649"/>
    </row>
    <row r="213" spans="2:11" s="147" customFormat="1" ht="15" hidden="1" customHeight="1" outlineLevel="1">
      <c r="B213" s="327">
        <v>23</v>
      </c>
      <c r="C213" s="402"/>
      <c r="D213" s="400"/>
      <c r="E213" s="400"/>
      <c r="F213" s="404"/>
      <c r="G213" s="317">
        <f t="shared" si="9"/>
        <v>0</v>
      </c>
      <c r="H213" s="647"/>
      <c r="I213" s="648"/>
      <c r="J213" s="649"/>
    </row>
    <row r="214" spans="2:11" s="147" customFormat="1" ht="15" hidden="1" customHeight="1" outlineLevel="1">
      <c r="B214" s="327">
        <v>24</v>
      </c>
      <c r="C214" s="402"/>
      <c r="D214" s="400"/>
      <c r="E214" s="400"/>
      <c r="F214" s="404"/>
      <c r="G214" s="317">
        <f t="shared" si="9"/>
        <v>0</v>
      </c>
      <c r="H214" s="647"/>
      <c r="I214" s="648"/>
      <c r="J214" s="649"/>
    </row>
    <row r="215" spans="2:11" s="147" customFormat="1" ht="15" hidden="1" customHeight="1" outlineLevel="1">
      <c r="B215" s="327">
        <v>25</v>
      </c>
      <c r="C215" s="402"/>
      <c r="D215" s="400"/>
      <c r="E215" s="400"/>
      <c r="F215" s="404"/>
      <c r="G215" s="317">
        <f t="shared" si="9"/>
        <v>0</v>
      </c>
      <c r="H215" s="647"/>
      <c r="I215" s="648"/>
      <c r="J215" s="649"/>
    </row>
    <row r="216" spans="2:11" s="147" customFormat="1" ht="15" hidden="1" customHeight="1" outlineLevel="1">
      <c r="B216" s="327">
        <v>26</v>
      </c>
      <c r="C216" s="402"/>
      <c r="D216" s="400"/>
      <c r="E216" s="400"/>
      <c r="F216" s="404"/>
      <c r="G216" s="317">
        <f t="shared" si="9"/>
        <v>0</v>
      </c>
      <c r="H216" s="647"/>
      <c r="I216" s="648"/>
      <c r="J216" s="649"/>
    </row>
    <row r="217" spans="2:11" s="147" customFormat="1" ht="15" hidden="1" customHeight="1" outlineLevel="1">
      <c r="B217" s="327">
        <v>27</v>
      </c>
      <c r="C217" s="402"/>
      <c r="D217" s="400"/>
      <c r="E217" s="400"/>
      <c r="F217" s="404"/>
      <c r="G217" s="317">
        <f t="shared" si="9"/>
        <v>0</v>
      </c>
      <c r="H217" s="647"/>
      <c r="I217" s="648"/>
      <c r="J217" s="649"/>
    </row>
    <row r="218" spans="2:11" s="147" customFormat="1" ht="15" hidden="1" customHeight="1" outlineLevel="1">
      <c r="B218" s="327">
        <v>28</v>
      </c>
      <c r="C218" s="402"/>
      <c r="D218" s="400"/>
      <c r="E218" s="400"/>
      <c r="F218" s="404"/>
      <c r="G218" s="317">
        <f t="shared" si="9"/>
        <v>0</v>
      </c>
      <c r="H218" s="647"/>
      <c r="I218" s="648"/>
      <c r="J218" s="649"/>
    </row>
    <row r="219" spans="2:11" s="147" customFormat="1" ht="15" hidden="1" customHeight="1" outlineLevel="1">
      <c r="B219" s="327">
        <v>29</v>
      </c>
      <c r="C219" s="402"/>
      <c r="D219" s="400"/>
      <c r="E219" s="400"/>
      <c r="F219" s="404"/>
      <c r="G219" s="317">
        <f t="shared" si="9"/>
        <v>0</v>
      </c>
      <c r="H219" s="647"/>
      <c r="I219" s="648"/>
      <c r="J219" s="649"/>
    </row>
    <row r="220" spans="2:11" s="147" customFormat="1" ht="15" hidden="1" customHeight="1" outlineLevel="1">
      <c r="B220" s="328">
        <v>30</v>
      </c>
      <c r="C220" s="402"/>
      <c r="D220" s="400"/>
      <c r="E220" s="400"/>
      <c r="F220" s="404"/>
      <c r="G220" s="317">
        <f t="shared" si="9"/>
        <v>0</v>
      </c>
      <c r="H220" s="647"/>
      <c r="I220" s="648"/>
      <c r="J220" s="649"/>
    </row>
    <row r="221" spans="2:11" s="147" customFormat="1" ht="15" customHeight="1" collapsed="1">
      <c r="B221" s="390" t="s">
        <v>387</v>
      </c>
      <c r="C221" s="329"/>
      <c r="D221" s="318">
        <f>IFERROR(AVERAGE(D191:D220),0)</f>
        <v>0</v>
      </c>
      <c r="E221" s="408">
        <f>SUM(E191:E220)</f>
        <v>0</v>
      </c>
      <c r="F221" s="318">
        <f>IFERROR(AVERAGE(F191:F220),0)</f>
        <v>0</v>
      </c>
      <c r="G221" s="319">
        <f>SUM(G191:G220)</f>
        <v>0</v>
      </c>
      <c r="H221" s="652"/>
      <c r="I221" s="679"/>
      <c r="J221" s="653"/>
    </row>
    <row r="222" spans="2:11" s="4" customFormat="1" ht="15">
      <c r="C222" s="3"/>
      <c r="D222" s="3"/>
      <c r="E222" s="3"/>
      <c r="F222" s="3"/>
      <c r="G222" s="3"/>
      <c r="H222" s="3"/>
      <c r="I222" s="3"/>
      <c r="J222" s="3"/>
    </row>
    <row r="223" spans="2:11" s="316" customFormat="1" ht="48" customHeight="1">
      <c r="B223" s="780" t="s">
        <v>444</v>
      </c>
      <c r="C223" s="781"/>
      <c r="D223" s="781"/>
      <c r="E223" s="781"/>
      <c r="F223" s="781"/>
      <c r="G223" s="781"/>
      <c r="H223" s="781"/>
      <c r="I223" s="781"/>
      <c r="J223" s="782"/>
      <c r="K223" s="330"/>
    </row>
    <row r="224" spans="2:11" s="147" customFormat="1" ht="23.25" customHeight="1">
      <c r="B224" s="650">
        <v>0</v>
      </c>
      <c r="C224" s="657"/>
      <c r="D224" s="657"/>
      <c r="E224" s="657"/>
      <c r="F224" s="657"/>
      <c r="G224" s="657"/>
      <c r="H224" s="657"/>
      <c r="I224" s="657"/>
      <c r="J224" s="651"/>
      <c r="K224" s="331"/>
    </row>
    <row r="225" spans="2:11" ht="15"/>
    <row r="226" spans="2:11" s="149" customFormat="1" ht="15.75">
      <c r="B226" s="428" t="s">
        <v>427</v>
      </c>
      <c r="C226" s="428"/>
      <c r="D226" s="116"/>
      <c r="E226" s="112"/>
      <c r="F226" s="117"/>
      <c r="G226" s="395"/>
      <c r="H226" s="395"/>
      <c r="I226" s="395"/>
      <c r="J226" s="395"/>
      <c r="K226" s="389"/>
    </row>
    <row r="227" spans="2:11" s="149" customFormat="1" ht="25.5" customHeight="1">
      <c r="B227" s="106"/>
      <c r="C227" s="547"/>
      <c r="D227" s="547"/>
      <c r="E227" s="548"/>
      <c r="F227" s="744" t="s">
        <v>379</v>
      </c>
      <c r="G227" s="745"/>
      <c r="H227" s="744" t="s">
        <v>473</v>
      </c>
      <c r="I227" s="745"/>
      <c r="J227" s="395"/>
      <c r="K227" s="389"/>
    </row>
    <row r="228" spans="2:11" s="149" customFormat="1" ht="15.75">
      <c r="B228" s="106"/>
      <c r="C228" s="535" t="s">
        <v>428</v>
      </c>
      <c r="D228" s="535"/>
      <c r="E228" s="536"/>
      <c r="F228" s="551">
        <v>0</v>
      </c>
      <c r="G228" s="552"/>
      <c r="H228" s="557"/>
      <c r="I228" s="558"/>
      <c r="J228" s="395"/>
      <c r="K228" s="389"/>
    </row>
    <row r="229" spans="2:11" s="149" customFormat="1" ht="15.75">
      <c r="B229" s="106"/>
      <c r="C229" s="535" t="s">
        <v>423</v>
      </c>
      <c r="D229" s="535"/>
      <c r="E229" s="536"/>
      <c r="F229" s="551">
        <v>0</v>
      </c>
      <c r="G229" s="552"/>
      <c r="H229" s="557"/>
      <c r="I229" s="558"/>
      <c r="J229" s="395"/>
      <c r="K229" s="389"/>
    </row>
    <row r="230" spans="2:11" s="149" customFormat="1" ht="15.75">
      <c r="B230" s="106"/>
      <c r="C230" s="535" t="s">
        <v>305</v>
      </c>
      <c r="D230" s="535"/>
      <c r="E230" s="536"/>
      <c r="F230" s="551">
        <v>0</v>
      </c>
      <c r="G230" s="552"/>
      <c r="H230" s="557"/>
      <c r="I230" s="558"/>
      <c r="J230" s="395"/>
      <c r="K230" s="389"/>
    </row>
    <row r="231" spans="2:11" s="149" customFormat="1" ht="15.75">
      <c r="B231" s="106"/>
      <c r="C231" s="535" t="s">
        <v>306</v>
      </c>
      <c r="D231" s="535"/>
      <c r="E231" s="536"/>
      <c r="F231" s="551">
        <v>0</v>
      </c>
      <c r="G231" s="552"/>
      <c r="H231" s="557"/>
      <c r="I231" s="558"/>
      <c r="J231" s="395"/>
      <c r="K231" s="389"/>
    </row>
    <row r="232" spans="2:11" s="149" customFormat="1" ht="15.75">
      <c r="B232" s="106"/>
      <c r="C232" s="654" t="s">
        <v>300</v>
      </c>
      <c r="D232" s="655"/>
      <c r="E232" s="656"/>
      <c r="F232" s="553">
        <f>SUM(F228:G231)</f>
        <v>0</v>
      </c>
      <c r="G232" s="554"/>
      <c r="H232" s="559"/>
      <c r="I232" s="560"/>
      <c r="J232" s="395"/>
      <c r="K232" s="389"/>
    </row>
    <row r="233" spans="2:11" ht="15"/>
    <row r="234" spans="2:11" s="147" customFormat="1" ht="12.75">
      <c r="C234" s="137"/>
      <c r="D234" s="137"/>
      <c r="E234" s="137"/>
      <c r="F234" s="137"/>
      <c r="G234" s="137"/>
      <c r="H234" s="157"/>
      <c r="I234" s="157"/>
      <c r="J234" s="158"/>
    </row>
    <row r="235" spans="2:11" ht="18.75">
      <c r="B235" s="784" t="s">
        <v>81</v>
      </c>
      <c r="C235" s="784"/>
      <c r="D235" s="784"/>
      <c r="E235" s="784"/>
      <c r="F235" s="784"/>
      <c r="G235" s="784"/>
      <c r="H235" s="784"/>
      <c r="I235" s="784"/>
      <c r="J235" s="784"/>
    </row>
    <row r="236" spans="2:11" ht="3.75" customHeight="1">
      <c r="C236" s="159"/>
      <c r="D236" s="159"/>
    </row>
    <row r="237" spans="2:11" s="5" customFormat="1" ht="15.75">
      <c r="B237" s="738" t="s">
        <v>86</v>
      </c>
      <c r="C237" s="325"/>
      <c r="D237" s="325"/>
      <c r="E237" s="325"/>
      <c r="F237" s="325"/>
      <c r="G237" s="325"/>
      <c r="H237" s="325"/>
      <c r="I237" s="325"/>
      <c r="J237" s="325"/>
    </row>
    <row r="238" spans="2:11" s="230" customFormat="1" ht="12.75">
      <c r="B238" s="249" t="s">
        <v>82</v>
      </c>
      <c r="C238" s="232" t="s">
        <v>87</v>
      </c>
      <c r="E238" s="233"/>
      <c r="F238" s="233"/>
      <c r="G238" s="233"/>
      <c r="H238" s="233"/>
      <c r="I238" s="233"/>
      <c r="J238" s="233"/>
    </row>
    <row r="239" spans="2:11" s="230" customFormat="1" ht="12.75">
      <c r="B239" s="249" t="s">
        <v>82</v>
      </c>
      <c r="C239" s="232" t="s">
        <v>88</v>
      </c>
      <c r="E239" s="233"/>
      <c r="F239" s="233"/>
      <c r="G239" s="233"/>
      <c r="H239" s="233"/>
      <c r="I239" s="233"/>
      <c r="J239" s="233"/>
    </row>
    <row r="240" spans="2:11" s="230" customFormat="1" ht="12.75">
      <c r="B240" s="249" t="s">
        <v>82</v>
      </c>
      <c r="C240" s="232" t="s">
        <v>89</v>
      </c>
      <c r="E240" s="233"/>
      <c r="F240" s="233"/>
      <c r="G240" s="233"/>
      <c r="H240" s="233"/>
      <c r="I240" s="233"/>
      <c r="J240" s="233"/>
    </row>
    <row r="241" spans="2:10" s="230" customFormat="1" ht="12.75">
      <c r="B241" s="249" t="s">
        <v>82</v>
      </c>
      <c r="C241" s="232" t="s">
        <v>85</v>
      </c>
      <c r="E241" s="322"/>
      <c r="F241" s="322"/>
      <c r="G241" s="322"/>
      <c r="H241" s="322"/>
      <c r="I241" s="322"/>
      <c r="J241" s="322"/>
    </row>
    <row r="242" spans="2:10" s="5" customFormat="1" ht="15.75">
      <c r="C242" s="140"/>
      <c r="D242" s="160"/>
      <c r="E242" s="160"/>
      <c r="F242" s="160"/>
      <c r="G242" s="160"/>
      <c r="H242" s="160"/>
      <c r="I242" s="160"/>
      <c r="J242" s="160"/>
    </row>
    <row r="243" spans="2:10" s="5" customFormat="1" ht="15.75">
      <c r="B243" s="738" t="s">
        <v>133</v>
      </c>
      <c r="C243" s="325"/>
      <c r="D243" s="325"/>
      <c r="E243" s="325"/>
      <c r="F243" s="325"/>
      <c r="G243" s="325"/>
      <c r="H243" s="325"/>
      <c r="I243" s="325"/>
      <c r="J243" s="325"/>
    </row>
    <row r="244" spans="2:10" s="230" customFormat="1" ht="12.75">
      <c r="B244" s="249" t="s">
        <v>82</v>
      </c>
      <c r="C244" s="323" t="s">
        <v>83</v>
      </c>
      <c r="E244" s="322"/>
      <c r="F244" s="322"/>
      <c r="G244" s="322"/>
      <c r="H244" s="322"/>
      <c r="I244" s="322"/>
      <c r="J244" s="322"/>
    </row>
    <row r="245" spans="2:10" s="230" customFormat="1" ht="12.75">
      <c r="B245" s="249" t="s">
        <v>82</v>
      </c>
      <c r="C245" s="323" t="s">
        <v>84</v>
      </c>
      <c r="E245" s="322"/>
      <c r="F245" s="322"/>
      <c r="G245" s="322"/>
      <c r="H245" s="322"/>
      <c r="I245" s="322"/>
      <c r="J245" s="322"/>
    </row>
    <row r="246" spans="2:10" s="230" customFormat="1" ht="12.75">
      <c r="B246" s="249" t="s">
        <v>82</v>
      </c>
      <c r="C246" s="323" t="s">
        <v>448</v>
      </c>
      <c r="E246" s="322"/>
      <c r="F246" s="322"/>
      <c r="G246" s="322"/>
      <c r="H246" s="322"/>
      <c r="I246" s="322"/>
      <c r="J246" s="322"/>
    </row>
    <row r="247" spans="2:10" s="230" customFormat="1" ht="12.75">
      <c r="B247" s="249" t="s">
        <v>82</v>
      </c>
      <c r="C247" s="232" t="s">
        <v>85</v>
      </c>
      <c r="E247" s="322"/>
      <c r="F247" s="322"/>
      <c r="G247" s="322"/>
      <c r="H247" s="322"/>
      <c r="I247" s="322"/>
      <c r="J247" s="322"/>
    </row>
    <row r="248" spans="2:10" s="5" customFormat="1" ht="15.75">
      <c r="C248" s="83"/>
      <c r="D248" s="160"/>
      <c r="E248" s="160"/>
      <c r="F248" s="160"/>
      <c r="G248" s="160"/>
      <c r="H248" s="160"/>
      <c r="I248" s="160"/>
      <c r="J248" s="160"/>
    </row>
    <row r="249" spans="2:10" s="5" customFormat="1" ht="15.75">
      <c r="B249" s="738" t="s">
        <v>137</v>
      </c>
      <c r="D249" s="325"/>
      <c r="E249" s="325"/>
      <c r="F249" s="325"/>
      <c r="G249" s="325"/>
      <c r="H249" s="325"/>
      <c r="I249" s="325"/>
      <c r="J249" s="325"/>
    </row>
    <row r="250" spans="2:10" s="230" customFormat="1" ht="12.75">
      <c r="B250" s="249" t="s">
        <v>82</v>
      </c>
      <c r="C250" s="232" t="s">
        <v>475</v>
      </c>
      <c r="E250" s="233"/>
      <c r="F250" s="233"/>
      <c r="G250" s="233"/>
      <c r="H250" s="233"/>
      <c r="I250" s="233"/>
      <c r="J250" s="233"/>
    </row>
    <row r="251" spans="2:10" s="5" customFormat="1" ht="15.75">
      <c r="C251" s="83"/>
      <c r="D251" s="81"/>
      <c r="E251" s="81"/>
      <c r="F251" s="81"/>
      <c r="G251" s="81"/>
      <c r="H251" s="81"/>
      <c r="I251" s="81"/>
      <c r="J251" s="81"/>
    </row>
    <row r="252" spans="2:10" s="5" customFormat="1" ht="15.75">
      <c r="B252" s="738" t="s">
        <v>134</v>
      </c>
      <c r="C252" s="325"/>
      <c r="D252" s="325"/>
      <c r="E252" s="325"/>
      <c r="F252" s="325"/>
      <c r="G252" s="325"/>
      <c r="H252" s="325"/>
      <c r="I252" s="325"/>
      <c r="J252" s="325"/>
    </row>
    <row r="253" spans="2:10" s="230" customFormat="1" ht="12.75">
      <c r="B253" s="249" t="s">
        <v>82</v>
      </c>
      <c r="C253" s="230" t="s">
        <v>83</v>
      </c>
      <c r="E253" s="250"/>
      <c r="F253" s="250"/>
      <c r="G253" s="250"/>
      <c r="H253" s="233"/>
      <c r="I253" s="233"/>
      <c r="J253" s="233"/>
    </row>
    <row r="254" spans="2:10" s="230" customFormat="1" ht="12.75">
      <c r="B254" s="249" t="s">
        <v>82</v>
      </c>
      <c r="C254" s="230" t="s">
        <v>475</v>
      </c>
      <c r="E254" s="250"/>
      <c r="F254" s="250"/>
      <c r="G254" s="250"/>
      <c r="H254" s="233"/>
      <c r="I254" s="233"/>
      <c r="J254" s="233"/>
    </row>
    <row r="255" spans="2:10" s="230" customFormat="1" ht="12.75">
      <c r="B255" s="249" t="s">
        <v>82</v>
      </c>
      <c r="C255" s="323" t="s">
        <v>447</v>
      </c>
      <c r="E255" s="233"/>
      <c r="F255" s="233"/>
      <c r="G255" s="233"/>
      <c r="H255" s="233"/>
      <c r="I255" s="233"/>
      <c r="J255" s="233"/>
    </row>
    <row r="256" spans="2:10" s="230" customFormat="1" ht="12.75">
      <c r="B256" s="249" t="s">
        <v>82</v>
      </c>
      <c r="C256" s="323" t="s">
        <v>448</v>
      </c>
      <c r="E256" s="233"/>
      <c r="F256" s="233"/>
      <c r="G256" s="233"/>
      <c r="H256" s="233"/>
      <c r="I256" s="233"/>
      <c r="J256" s="233"/>
    </row>
    <row r="257" spans="1:21" s="230" customFormat="1" ht="12.75">
      <c r="B257" s="249" t="s">
        <v>82</v>
      </c>
      <c r="C257" s="230" t="s">
        <v>135</v>
      </c>
      <c r="E257" s="233"/>
      <c r="F257" s="233"/>
      <c r="G257" s="233"/>
      <c r="H257" s="233"/>
      <c r="I257" s="233"/>
      <c r="J257" s="233"/>
    </row>
    <row r="258" spans="1:21" s="230" customFormat="1" ht="12.75">
      <c r="B258" s="249" t="s">
        <v>82</v>
      </c>
      <c r="C258" s="324" t="s">
        <v>446</v>
      </c>
      <c r="E258" s="233"/>
      <c r="F258" s="233"/>
      <c r="G258" s="233"/>
      <c r="H258" s="233"/>
      <c r="I258" s="233"/>
      <c r="J258" s="233"/>
    </row>
    <row r="259" spans="1:21" s="5" customFormat="1" ht="15.75">
      <c r="C259" s="140"/>
      <c r="D259" s="81"/>
      <c r="E259" s="81"/>
      <c r="F259" s="81"/>
      <c r="G259" s="81"/>
      <c r="H259" s="81"/>
      <c r="I259" s="81"/>
      <c r="J259" s="81"/>
      <c r="L259" s="149"/>
      <c r="M259" s="149"/>
      <c r="N259" s="149"/>
      <c r="O259" s="149"/>
      <c r="P259" s="149"/>
      <c r="Q259" s="149"/>
      <c r="R259" s="149"/>
      <c r="S259" s="149"/>
      <c r="T259" s="149"/>
      <c r="U259" s="149"/>
    </row>
    <row r="260" spans="1:21" s="5" customFormat="1" ht="15.75">
      <c r="B260" s="738" t="s">
        <v>400</v>
      </c>
      <c r="D260" s="184"/>
      <c r="E260" s="184"/>
      <c r="F260" s="184"/>
      <c r="G260" s="184"/>
      <c r="H260" s="184"/>
      <c r="I260" s="184"/>
      <c r="J260" s="184"/>
    </row>
    <row r="261" spans="1:21" s="5" customFormat="1" ht="15.75">
      <c r="C261" s="336" t="s">
        <v>90</v>
      </c>
      <c r="D261" s="519"/>
      <c r="E261" s="520"/>
      <c r="F261" s="520"/>
      <c r="G261" s="520"/>
      <c r="H261" s="520"/>
      <c r="I261" s="637"/>
      <c r="L261" s="149"/>
      <c r="M261" s="149"/>
      <c r="N261" s="149"/>
      <c r="O261" s="149"/>
      <c r="P261" s="149"/>
      <c r="Q261" s="149"/>
      <c r="R261" s="149"/>
      <c r="S261" s="149"/>
      <c r="T261" s="149"/>
      <c r="U261" s="149"/>
    </row>
    <row r="262" spans="1:21" s="5" customFormat="1" ht="15.75">
      <c r="C262" s="337" t="s">
        <v>91</v>
      </c>
      <c r="D262" s="519"/>
      <c r="E262" s="520"/>
      <c r="F262" s="520"/>
      <c r="G262" s="520"/>
      <c r="H262" s="520"/>
      <c r="I262" s="637"/>
      <c r="L262" s="149"/>
      <c r="M262" s="149"/>
      <c r="N262" s="149"/>
      <c r="O262" s="149"/>
      <c r="P262" s="149"/>
      <c r="Q262" s="149"/>
      <c r="R262" s="149"/>
      <c r="S262" s="149"/>
      <c r="T262" s="149"/>
      <c r="U262" s="149"/>
    </row>
    <row r="263" spans="1:21" s="5" customFormat="1" ht="15.75">
      <c r="C263" s="337" t="s">
        <v>92</v>
      </c>
      <c r="D263" s="519"/>
      <c r="E263" s="520"/>
      <c r="F263" s="520"/>
      <c r="G263" s="520"/>
      <c r="H263" s="520"/>
      <c r="I263" s="637"/>
      <c r="L263" s="149"/>
      <c r="M263" s="149"/>
      <c r="N263" s="149"/>
      <c r="O263" s="149"/>
      <c r="P263" s="149"/>
      <c r="Q263" s="149"/>
      <c r="R263" s="149"/>
      <c r="S263" s="149"/>
      <c r="T263" s="149"/>
      <c r="U263" s="149"/>
    </row>
    <row r="264" spans="1:21" s="149" customFormat="1" ht="24" customHeight="1" thickBot="1">
      <c r="C264" s="161"/>
      <c r="D264" s="161"/>
      <c r="E264" s="162"/>
      <c r="F264" s="162"/>
      <c r="G264" s="162"/>
      <c r="H264" s="162"/>
      <c r="I264" s="162"/>
      <c r="J264" s="162"/>
    </row>
    <row r="265" spans="1:21" s="5" customFormat="1" ht="50.25" customHeight="1" thickBot="1">
      <c r="B265" s="658" t="s">
        <v>402</v>
      </c>
      <c r="C265" s="659"/>
      <c r="D265" s="659"/>
      <c r="E265" s="659"/>
      <c r="F265" s="659"/>
      <c r="G265" s="659"/>
      <c r="H265" s="659"/>
      <c r="I265" s="659"/>
      <c r="J265" s="660"/>
      <c r="L265" s="149"/>
      <c r="M265" s="149"/>
      <c r="N265" s="149"/>
      <c r="O265" s="149"/>
      <c r="P265" s="149"/>
      <c r="Q265" s="149"/>
      <c r="R265" s="149"/>
      <c r="S265" s="149"/>
      <c r="T265" s="149"/>
      <c r="U265" s="149"/>
    </row>
    <row r="266" spans="1:21" s="149" customFormat="1" ht="15.75">
      <c r="C266" s="161"/>
      <c r="D266" s="161"/>
      <c r="E266" s="162"/>
      <c r="F266" s="162"/>
      <c r="G266" s="162"/>
      <c r="H266" s="162"/>
      <c r="I266" s="162"/>
      <c r="J266" s="162"/>
    </row>
    <row r="267" spans="1:21" s="1" customFormat="1" ht="18.75">
      <c r="A267" s="17"/>
      <c r="B267" s="489" t="s">
        <v>380</v>
      </c>
      <c r="C267" s="489"/>
      <c r="D267" s="489"/>
      <c r="E267" s="489"/>
      <c r="F267" s="489"/>
      <c r="G267" s="489"/>
      <c r="H267" s="489"/>
      <c r="I267" s="489"/>
      <c r="J267" s="172"/>
    </row>
    <row r="268" spans="1:21" s="1" customFormat="1" ht="18.75">
      <c r="A268" s="17"/>
      <c r="B268" s="89"/>
      <c r="C268" s="6"/>
      <c r="D268" s="6"/>
      <c r="E268" s="6"/>
      <c r="F268" s="6"/>
      <c r="G268" s="6"/>
      <c r="H268" s="6"/>
      <c r="I268" s="4"/>
      <c r="J268" s="4"/>
    </row>
    <row r="269" spans="1:21" s="1" customFormat="1" ht="15">
      <c r="A269" s="17"/>
      <c r="B269" s="9"/>
      <c r="C269" s="9"/>
      <c r="D269" s="9"/>
      <c r="E269" s="9"/>
      <c r="F269" s="9"/>
      <c r="G269" s="9"/>
      <c r="H269" s="9"/>
      <c r="I269" s="9"/>
      <c r="J269" s="9"/>
    </row>
    <row r="270" spans="1:21" s="1" customFormat="1" ht="49.9" customHeight="1">
      <c r="A270" s="17"/>
      <c r="B270" s="91" t="s">
        <v>94</v>
      </c>
      <c r="C270" s="741" t="s">
        <v>371</v>
      </c>
      <c r="D270" s="741"/>
      <c r="E270" s="741"/>
      <c r="F270" s="741"/>
      <c r="G270"/>
      <c r="H270" s="511"/>
      <c r="I270" s="511"/>
    </row>
    <row r="271" spans="1:21" s="1" customFormat="1" ht="29.25" customHeight="1">
      <c r="A271" s="17"/>
      <c r="C271" s="512" t="s">
        <v>371</v>
      </c>
      <c r="D271" s="512"/>
      <c r="E271" s="512"/>
      <c r="F271" s="512"/>
      <c r="H271" s="510" t="s">
        <v>96</v>
      </c>
      <c r="I271" s="510"/>
    </row>
    <row r="272" spans="1:21" s="1" customFormat="1" ht="15" customHeight="1">
      <c r="A272" s="17"/>
      <c r="B272" s="13"/>
      <c r="C272" s="13"/>
      <c r="D272" s="13"/>
      <c r="E272" s="13"/>
      <c r="J272" s="13"/>
    </row>
    <row r="273" spans="1:9" s="1" customFormat="1" ht="35.25" customHeight="1">
      <c r="A273" s="17"/>
      <c r="B273" s="91"/>
      <c r="C273" s="511"/>
      <c r="D273" s="511"/>
      <c r="E273" s="511"/>
      <c r="F273" s="511"/>
      <c r="G273"/>
      <c r="H273"/>
    </row>
    <row r="274" spans="1:9" s="1" customFormat="1" ht="12.75">
      <c r="A274" s="17"/>
      <c r="C274" s="510" t="s">
        <v>95</v>
      </c>
      <c r="D274" s="510"/>
      <c r="E274" s="510"/>
      <c r="F274" s="510"/>
    </row>
    <row r="275" spans="1:9" s="1" customFormat="1" ht="12.75">
      <c r="A275" s="17"/>
    </row>
    <row r="276" spans="1:9" s="1" customFormat="1" ht="49.9" customHeight="1">
      <c r="A276" s="17"/>
      <c r="B276" s="91" t="s">
        <v>94</v>
      </c>
      <c r="C276" s="741" t="s">
        <v>372</v>
      </c>
      <c r="D276" s="741"/>
      <c r="E276" s="741"/>
      <c r="F276" s="741"/>
      <c r="G276"/>
      <c r="H276" s="511"/>
      <c r="I276" s="511"/>
    </row>
    <row r="277" spans="1:9" s="1" customFormat="1" ht="26.25" customHeight="1">
      <c r="A277" s="17"/>
      <c r="C277" s="512" t="s">
        <v>372</v>
      </c>
      <c r="D277" s="512"/>
      <c r="E277" s="512"/>
      <c r="F277" s="512"/>
      <c r="H277" s="510" t="s">
        <v>96</v>
      </c>
      <c r="I277" s="510"/>
    </row>
    <row r="278" spans="1:9" s="1" customFormat="1" ht="12.75">
      <c r="A278" s="17"/>
      <c r="B278" s="13"/>
      <c r="C278" s="13"/>
      <c r="D278" s="13"/>
      <c r="E278" s="13"/>
    </row>
    <row r="279" spans="1:9" s="1" customFormat="1" ht="36" customHeight="1">
      <c r="A279" s="17"/>
      <c r="B279" s="91"/>
      <c r="C279" s="511"/>
      <c r="D279" s="511"/>
      <c r="E279" s="511"/>
      <c r="F279" s="511"/>
      <c r="G279"/>
      <c r="H279"/>
    </row>
    <row r="280" spans="1:9" s="1" customFormat="1" ht="12.75">
      <c r="A280" s="17"/>
      <c r="C280" s="510" t="s">
        <v>95</v>
      </c>
      <c r="D280" s="510"/>
      <c r="E280" s="510"/>
      <c r="F280" s="510"/>
    </row>
  </sheetData>
  <sheetProtection algorithmName="SHA-512" hashValue="/CzWkX2K4OeUSBx9dMfcXoLKUUlQXwLNjuAeKT3Odp/3hsMruBJ0QFpSqMmlukehGq/a4gHqBV4fV9dORV6wgw==" saltValue="p1y9PFhUEA7fUBDHqkN7GQ==" spinCount="100000" sheet="1" formatRows="0" selectLockedCells="1"/>
  <protectedRanges>
    <protectedRange password="CC46" sqref="B187:B188 D187:J188 B5:J5 E15 D106:F106 B106 C2:M2 B59 D59:M59 B19:B21 D19:M21 B109:K109 G107:M108 B22:I22 K22 K60 B60:I60 K5:M18 D3:M4 D6:D15 E6:F14 D18:F18 D16:E17 B189:H189 B144:K144 G6:J18" name="Bereich1"/>
    <protectedRange password="CC46" sqref="B223 E223:F223 B56 E56:F56 B94 E94:F94" name="Bereich1_1"/>
  </protectedRanges>
  <mergeCells count="259">
    <mergeCell ref="H182:I182"/>
    <mergeCell ref="H183:I183"/>
    <mergeCell ref="H184:I184"/>
    <mergeCell ref="H227:I227"/>
    <mergeCell ref="H228:I228"/>
    <mergeCell ref="H229:I229"/>
    <mergeCell ref="H230:I230"/>
    <mergeCell ref="H231:I231"/>
    <mergeCell ref="H232:I232"/>
    <mergeCell ref="H208:J208"/>
    <mergeCell ref="H209:J209"/>
    <mergeCell ref="H210:J210"/>
    <mergeCell ref="H220:J220"/>
    <mergeCell ref="H211:J211"/>
    <mergeCell ref="H212:J212"/>
    <mergeCell ref="H213:J213"/>
    <mergeCell ref="H214:J214"/>
    <mergeCell ref="H215:J215"/>
    <mergeCell ref="H216:J216"/>
    <mergeCell ref="H217:J217"/>
    <mergeCell ref="H218:J218"/>
    <mergeCell ref="H219:J219"/>
    <mergeCell ref="H98:I98"/>
    <mergeCell ref="H99:I99"/>
    <mergeCell ref="H100:I100"/>
    <mergeCell ref="H101:I101"/>
    <mergeCell ref="H102:I102"/>
    <mergeCell ref="H103:I103"/>
    <mergeCell ref="H179:I179"/>
    <mergeCell ref="H180:I180"/>
    <mergeCell ref="H181:I181"/>
    <mergeCell ref="B143:J143"/>
    <mergeCell ref="C98:E98"/>
    <mergeCell ref="C99:E99"/>
    <mergeCell ref="C100:E100"/>
    <mergeCell ref="C101:E101"/>
    <mergeCell ref="C102:E102"/>
    <mergeCell ref="C103:E103"/>
    <mergeCell ref="F98:G98"/>
    <mergeCell ref="F99:G99"/>
    <mergeCell ref="F100:G100"/>
    <mergeCell ref="F101:G101"/>
    <mergeCell ref="F102:G102"/>
    <mergeCell ref="F103:G103"/>
    <mergeCell ref="C179:E179"/>
    <mergeCell ref="F179:G179"/>
    <mergeCell ref="H270:I270"/>
    <mergeCell ref="C271:F271"/>
    <mergeCell ref="H271:I271"/>
    <mergeCell ref="B7:J12"/>
    <mergeCell ref="H195:J195"/>
    <mergeCell ref="H196:J196"/>
    <mergeCell ref="H198:J198"/>
    <mergeCell ref="H199:J199"/>
    <mergeCell ref="H200:J200"/>
    <mergeCell ref="H221:J221"/>
    <mergeCell ref="H189:J189"/>
    <mergeCell ref="H190:J190"/>
    <mergeCell ref="H191:J191"/>
    <mergeCell ref="H192:J192"/>
    <mergeCell ref="H193:J193"/>
    <mergeCell ref="H194:J194"/>
    <mergeCell ref="B94:E94"/>
    <mergeCell ref="B95:E95"/>
    <mergeCell ref="F94:J94"/>
    <mergeCell ref="F95:J95"/>
    <mergeCell ref="I33:J33"/>
    <mergeCell ref="I54:J54"/>
    <mergeCell ref="C22:D22"/>
    <mergeCell ref="C23:D23"/>
    <mergeCell ref="C92:D92"/>
    <mergeCell ref="C87:D87"/>
    <mergeCell ref="C88:D88"/>
    <mergeCell ref="C89:D89"/>
    <mergeCell ref="B56:E56"/>
    <mergeCell ref="C84:D84"/>
    <mergeCell ref="C85:D85"/>
    <mergeCell ref="C86:D86"/>
    <mergeCell ref="C82:D82"/>
    <mergeCell ref="C83:D83"/>
    <mergeCell ref="C65:D65"/>
    <mergeCell ref="C66:D66"/>
    <mergeCell ref="C67:D67"/>
    <mergeCell ref="C68:D68"/>
    <mergeCell ref="C69:D69"/>
    <mergeCell ref="C70:D70"/>
    <mergeCell ref="C71:D71"/>
    <mergeCell ref="C74:D74"/>
    <mergeCell ref="C75:D75"/>
    <mergeCell ref="C76:D76"/>
    <mergeCell ref="C77:D77"/>
    <mergeCell ref="C78:D78"/>
    <mergeCell ref="C79:D79"/>
    <mergeCell ref="C80:D80"/>
    <mergeCell ref="C81:D81"/>
    <mergeCell ref="I31:J31"/>
    <mergeCell ref="I32:J32"/>
    <mergeCell ref="F56:J56"/>
    <mergeCell ref="B57:E57"/>
    <mergeCell ref="F57:J57"/>
    <mergeCell ref="C60:D60"/>
    <mergeCell ref="C61:D61"/>
    <mergeCell ref="C62:D62"/>
    <mergeCell ref="C63:D63"/>
    <mergeCell ref="C34:D34"/>
    <mergeCell ref="C35:D35"/>
    <mergeCell ref="C36:D36"/>
    <mergeCell ref="C37:D37"/>
    <mergeCell ref="C38:D38"/>
    <mergeCell ref="C39:D39"/>
    <mergeCell ref="C40:D40"/>
    <mergeCell ref="C41:D41"/>
    <mergeCell ref="C52:D52"/>
    <mergeCell ref="C53:D53"/>
    <mergeCell ref="I34:J34"/>
    <mergeCell ref="I35:J35"/>
    <mergeCell ref="I36:J36"/>
    <mergeCell ref="I42:J42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C15:D15"/>
    <mergeCell ref="C16:D16"/>
    <mergeCell ref="C17:D17"/>
    <mergeCell ref="C72:D72"/>
    <mergeCell ref="C73:D73"/>
    <mergeCell ref="C31:D31"/>
    <mergeCell ref="C32:D32"/>
    <mergeCell ref="C33:D33"/>
    <mergeCell ref="C54:D54"/>
    <mergeCell ref="C64:D64"/>
    <mergeCell ref="C24:D24"/>
    <mergeCell ref="C25:D25"/>
    <mergeCell ref="C26:D26"/>
    <mergeCell ref="C27:D27"/>
    <mergeCell ref="C28:D28"/>
    <mergeCell ref="C29:D29"/>
    <mergeCell ref="C30:D30"/>
    <mergeCell ref="B19:J19"/>
    <mergeCell ref="B20:J20"/>
    <mergeCell ref="B21:J21"/>
    <mergeCell ref="I63:J63"/>
    <mergeCell ref="I62:J62"/>
    <mergeCell ref="I61:J61"/>
    <mergeCell ref="I60:J60"/>
    <mergeCell ref="C180:E180"/>
    <mergeCell ref="F180:G180"/>
    <mergeCell ref="C181:E181"/>
    <mergeCell ref="F181:G181"/>
    <mergeCell ref="C280:F280"/>
    <mergeCell ref="C279:F279"/>
    <mergeCell ref="B224:J224"/>
    <mergeCell ref="B223:J223"/>
    <mergeCell ref="D261:I261"/>
    <mergeCell ref="D262:I262"/>
    <mergeCell ref="C273:F273"/>
    <mergeCell ref="C274:F274"/>
    <mergeCell ref="C276:F276"/>
    <mergeCell ref="H276:I276"/>
    <mergeCell ref="C277:F277"/>
    <mergeCell ref="H277:I277"/>
    <mergeCell ref="D263:I263"/>
    <mergeCell ref="B265:J265"/>
    <mergeCell ref="B267:I267"/>
    <mergeCell ref="C270:F270"/>
    <mergeCell ref="C230:E230"/>
    <mergeCell ref="F230:G230"/>
    <mergeCell ref="C231:E231"/>
    <mergeCell ref="F231:G231"/>
    <mergeCell ref="C182:E182"/>
    <mergeCell ref="F182:G182"/>
    <mergeCell ref="C183:E183"/>
    <mergeCell ref="F183:G183"/>
    <mergeCell ref="C184:E184"/>
    <mergeCell ref="F184:G184"/>
    <mergeCell ref="C232:E232"/>
    <mergeCell ref="F232:G232"/>
    <mergeCell ref="C227:E227"/>
    <mergeCell ref="F227:G227"/>
    <mergeCell ref="C228:E228"/>
    <mergeCell ref="F228:G228"/>
    <mergeCell ref="C229:E229"/>
    <mergeCell ref="F229:G229"/>
    <mergeCell ref="I92:J92"/>
    <mergeCell ref="I71:J71"/>
    <mergeCell ref="I70:J70"/>
    <mergeCell ref="I69:J69"/>
    <mergeCell ref="I68:J68"/>
    <mergeCell ref="I67:J67"/>
    <mergeCell ref="I66:J66"/>
    <mergeCell ref="I65:J65"/>
    <mergeCell ref="I64:J64"/>
    <mergeCell ref="I76:J76"/>
    <mergeCell ref="I77:J77"/>
    <mergeCell ref="I78:J78"/>
    <mergeCell ref="C90:D90"/>
    <mergeCell ref="C91:D91"/>
    <mergeCell ref="I72:J72"/>
    <mergeCell ref="I88:J88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I45:J45"/>
    <mergeCell ref="I46:J46"/>
    <mergeCell ref="I47:J47"/>
    <mergeCell ref="I48:J48"/>
    <mergeCell ref="I49:J49"/>
    <mergeCell ref="I50:J50"/>
    <mergeCell ref="I51:J51"/>
    <mergeCell ref="I52:J52"/>
    <mergeCell ref="I73:J73"/>
    <mergeCell ref="I74:J74"/>
    <mergeCell ref="I75:J75"/>
    <mergeCell ref="I44:J44"/>
    <mergeCell ref="I82:J82"/>
    <mergeCell ref="I83:J83"/>
    <mergeCell ref="I84:J84"/>
    <mergeCell ref="I85:J85"/>
    <mergeCell ref="I86:J86"/>
    <mergeCell ref="I87:J87"/>
    <mergeCell ref="I79:J79"/>
    <mergeCell ref="I80:J80"/>
    <mergeCell ref="I81:J81"/>
    <mergeCell ref="E15:H15"/>
    <mergeCell ref="E16:H16"/>
    <mergeCell ref="E17:H17"/>
    <mergeCell ref="I15:J17"/>
    <mergeCell ref="B59:J59"/>
    <mergeCell ref="B108:J108"/>
    <mergeCell ref="H206:J206"/>
    <mergeCell ref="H207:J207"/>
    <mergeCell ref="I53:J53"/>
    <mergeCell ref="H201:J201"/>
    <mergeCell ref="I89:J89"/>
    <mergeCell ref="I90:J90"/>
    <mergeCell ref="I91:J91"/>
    <mergeCell ref="H202:J202"/>
    <mergeCell ref="H203:J203"/>
    <mergeCell ref="H204:J204"/>
    <mergeCell ref="H205:J205"/>
    <mergeCell ref="C42:D42"/>
    <mergeCell ref="I37:J37"/>
    <mergeCell ref="I38:J38"/>
    <mergeCell ref="I39:J39"/>
    <mergeCell ref="I40:J40"/>
    <mergeCell ref="I41:J41"/>
    <mergeCell ref="I43:J43"/>
  </mergeCells>
  <conditionalFormatting sqref="B19:J55 B56 F56:J56 B57:J104">
    <cfRule type="expression" dxfId="6" priority="8">
      <formula>$M$19</formula>
    </cfRule>
  </conditionalFormatting>
  <conditionalFormatting sqref="B106:J185">
    <cfRule type="expression" dxfId="5" priority="7">
      <formula>$M$106</formula>
    </cfRule>
  </conditionalFormatting>
  <conditionalFormatting sqref="B187:J233">
    <cfRule type="expression" dxfId="4" priority="6">
      <formula>$M$187</formula>
    </cfRule>
  </conditionalFormatting>
  <dataValidations count="5">
    <dataValidation errorStyle="information" allowBlank="1" showInputMessage="1" showErrorMessage="1" errorTitle="Unterschrift und Beglaubigung" error="Das Formular muss vom Antragsteller unterschrieben werden. Die Echtheit der Unterschrift muss beglaubigt werden. Fehlende Unterschriften oder Beglaubigungen verzögern die Auszahlung Ihrer Förderung!" sqref="D116:E116 E28:F28 E66:F66 D195:E195 D151:E151" xr:uid="{0065B62F-0D95-43D0-81E1-EEBD73121EC4}"/>
    <dataValidation type="list" allowBlank="1" showInputMessage="1" showErrorMessage="1" sqref="I110:J114 H24:H53 H62:H91 I145:J149" xr:uid="{AC929408-E336-4962-B4DB-B3A769293B02}">
      <formula1>"Ja,Nein"</formula1>
    </dataValidation>
    <dataValidation type="list" allowBlank="1" showInputMessage="1" showErrorMessage="1" sqref="H61 H23" xr:uid="{EFBA63B6-E819-40AD-8BF6-8FCA0EBC64C8}">
      <formula1>"ja,nein"</formula1>
    </dataValidation>
    <dataValidation showInputMessage="1" showErrorMessage="1" sqref="I15 C98 F98 F103 C179 F179 F184 C227 F227 F232 H98 H103 H179 H184 H227 H232" xr:uid="{74D268BE-EFB9-4A6B-A30F-2526133B3F22}"/>
    <dataValidation type="decimal" operator="greaterThanOrEqual" showInputMessage="1" showErrorMessage="1" sqref="F180:F183 F99:F102 F228:F231 H99:H102 H180:H183 H228:H231" xr:uid="{A11FAB44-21BC-44DC-B121-60C4368E2A59}">
      <formula1>0</formula1>
    </dataValidation>
  </dataValidations>
  <pageMargins left="0.23622047244094491" right="0.23622047244094491" top="0.74803149606299213" bottom="0.74803149606299213" header="0.31496062992125984" footer="0.31496062992125984"/>
  <pageSetup paperSize="9" scale="70" fitToWidth="0" fitToHeight="0" orientation="portrait" r:id="rId1"/>
  <headerFooter>
    <oddFooter>&amp;L&amp;9Version 07/2025&amp;R&amp;9Seite &amp;P von &amp;N</oddFooter>
  </headerFooter>
  <rowBreaks count="2" manualBreakCount="2">
    <brk id="186" max="9" man="1"/>
    <brk id="266" max="9" man="1"/>
  </rowBreaks>
  <drawing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93" id="{6F0DCBE8-6CCC-4D92-BA46-F0AC34578AFC}">
            <xm:f>($D$106=Dropdownliste!$D$2)</xm:f>
            <x14:dxf>
              <font>
                <strike/>
                <color auto="1"/>
              </font>
              <fill>
                <patternFill>
                  <bgColor theme="2" tint="-9.9948118533890809E-2"/>
                </patternFill>
              </fill>
            </x14:dxf>
          </x14:cfRule>
          <xm:sqref>C234:H234 J234 B235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223AE87-3E86-44F7-AEB5-12780537864F}">
          <x14:formula1>
            <xm:f>Dropdownliste!$F$2:$F$6</xm:f>
          </x14:formula1>
          <xm:sqref>I15</xm:sqref>
        </x14:dataValidation>
        <x14:dataValidation type="list" allowBlank="1" showInputMessage="1" showErrorMessage="1" xr:uid="{11792CCF-549A-44F3-BB27-E87291654420}">
          <x14:formula1>
            <xm:f>Dropdownliste!$J$4:$J$7</xm:f>
          </x14:formula1>
          <xm:sqref>E15:E17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7C95D-6FA4-4931-8DB8-8CC0271EB1CB}">
  <sheetPr codeName="Tabelle11">
    <pageSetUpPr autoPageBreaks="0"/>
  </sheetPr>
  <dimension ref="A1:U114"/>
  <sheetViews>
    <sheetView showGridLines="0" zoomScaleNormal="100" zoomScaleSheetLayoutView="90" workbookViewId="0">
      <selection activeCell="E9" sqref="E9:G9"/>
    </sheetView>
  </sheetViews>
  <sheetFormatPr baseColWidth="10" defaultColWidth="2.140625" defaultRowHeight="15.6" customHeight="1" outlineLevelRow="1"/>
  <cols>
    <col min="1" max="1" width="2.140625" style="17" customWidth="1"/>
    <col min="2" max="2" width="5.7109375" style="17" customWidth="1"/>
    <col min="3" max="3" width="13.7109375" style="17" customWidth="1"/>
    <col min="4" max="4" width="11.28515625" style="17" customWidth="1"/>
    <col min="5" max="8" width="20" style="17" customWidth="1"/>
    <col min="9" max="9" width="15.7109375" style="17" customWidth="1"/>
    <col min="10" max="10" width="3.5703125" style="17" customWidth="1"/>
    <col min="11" max="14" width="7.28515625" style="17" customWidth="1"/>
    <col min="15" max="15" width="3.5703125" style="17" customWidth="1"/>
    <col min="16" max="46" width="9.28515625" style="17" customWidth="1"/>
    <col min="47" max="16384" width="2.140625" style="17"/>
  </cols>
  <sheetData>
    <row r="1" spans="2:10" s="1" customFormat="1" ht="12.75" customHeight="1"/>
    <row r="2" spans="2:10" s="264" customFormat="1" ht="32.25" customHeight="1">
      <c r="B2" s="48"/>
      <c r="C2" s="48"/>
      <c r="D2" s="48"/>
      <c r="E2" s="48"/>
      <c r="F2" s="48"/>
      <c r="G2" s="48"/>
      <c r="H2" s="49"/>
      <c r="I2" s="185"/>
      <c r="J2" s="1"/>
    </row>
    <row r="3" spans="2:10" s="338" customFormat="1" ht="26.25">
      <c r="B3" s="720" t="s">
        <v>153</v>
      </c>
      <c r="C3" s="720"/>
      <c r="D3" s="720"/>
      <c r="E3" s="720"/>
      <c r="F3" s="720"/>
      <c r="G3" s="720"/>
    </row>
    <row r="4" spans="2:10" s="1" customFormat="1" ht="12.75">
      <c r="B4" s="63"/>
      <c r="C4" s="63"/>
      <c r="D4" s="63"/>
      <c r="E4" s="63"/>
      <c r="F4" s="63"/>
      <c r="G4" s="63"/>
    </row>
    <row r="5" spans="2:10" s="14" customFormat="1" ht="62.25" customHeight="1">
      <c r="B5" s="621" t="s">
        <v>26</v>
      </c>
      <c r="C5" s="622"/>
      <c r="D5" s="623" t="s">
        <v>100</v>
      </c>
      <c r="E5" s="624"/>
      <c r="F5" s="624"/>
      <c r="G5" s="624"/>
      <c r="H5" s="624"/>
      <c r="I5" s="625"/>
    </row>
    <row r="6" spans="2:10" s="1" customFormat="1" ht="12.75">
      <c r="B6" s="63"/>
      <c r="C6" s="63"/>
      <c r="D6" s="63"/>
      <c r="E6" s="63"/>
      <c r="F6" s="63"/>
      <c r="G6" s="63"/>
    </row>
    <row r="7" spans="2:10" s="15" customFormat="1" ht="18.75">
      <c r="B7" s="785" t="s">
        <v>2</v>
      </c>
      <c r="C7" s="785"/>
      <c r="D7" s="785"/>
      <c r="E7" s="785"/>
      <c r="F7" s="785"/>
      <c r="G7" s="785"/>
      <c r="H7" s="785"/>
      <c r="I7" s="785"/>
    </row>
    <row r="8" spans="2:10" s="1" customFormat="1" ht="12.75" customHeight="1">
      <c r="B8" s="163"/>
      <c r="C8" s="163"/>
      <c r="D8" s="163"/>
      <c r="E8" s="163"/>
      <c r="F8" s="7"/>
      <c r="G8" s="164"/>
      <c r="H8" s="164"/>
      <c r="I8" s="164"/>
    </row>
    <row r="9" spans="2:10" s="1" customFormat="1" ht="12.75">
      <c r="C9" s="661" t="s">
        <v>36</v>
      </c>
      <c r="D9" s="689"/>
      <c r="E9" s="685" t="s">
        <v>3</v>
      </c>
      <c r="F9" s="686"/>
      <c r="G9" s="687"/>
      <c r="H9" s="342"/>
      <c r="I9" s="342"/>
    </row>
    <row r="10" spans="2:10" s="1" customFormat="1" ht="12.75" customHeight="1">
      <c r="B10" s="688"/>
      <c r="C10" s="688"/>
      <c r="D10" s="688"/>
      <c r="E10" s="688"/>
      <c r="F10" s="7"/>
      <c r="G10" s="164"/>
      <c r="H10" s="164"/>
      <c r="I10" s="164"/>
    </row>
    <row r="11" spans="2:10" s="343" customFormat="1" ht="18.75">
      <c r="B11" s="742" t="s">
        <v>27</v>
      </c>
      <c r="C11" s="742"/>
      <c r="D11" s="742"/>
      <c r="E11" s="742"/>
      <c r="F11" s="742"/>
      <c r="G11" s="742"/>
      <c r="H11" s="742"/>
      <c r="I11" s="742"/>
    </row>
    <row r="12" spans="2:10" s="14" customFormat="1" ht="6.75" customHeight="1">
      <c r="B12" s="503"/>
      <c r="C12" s="693"/>
      <c r="D12" s="693"/>
      <c r="E12" s="693"/>
      <c r="F12" s="693"/>
      <c r="G12" s="693"/>
      <c r="H12" s="693"/>
      <c r="I12" s="693"/>
    </row>
    <row r="13" spans="2:10" s="14" customFormat="1" ht="15.75">
      <c r="B13" s="694"/>
      <c r="C13" s="695"/>
      <c r="D13" s="695"/>
      <c r="E13" s="695"/>
      <c r="F13" s="695"/>
      <c r="G13" s="695"/>
      <c r="H13" s="695"/>
      <c r="I13" s="696"/>
    </row>
    <row r="14" spans="2:10" s="14" customFormat="1" ht="15.75">
      <c r="B14" s="697"/>
      <c r="C14" s="698"/>
      <c r="D14" s="698"/>
      <c r="E14" s="698"/>
      <c r="F14" s="698"/>
      <c r="G14" s="698"/>
      <c r="H14" s="698"/>
      <c r="I14" s="699"/>
    </row>
    <row r="15" spans="2:10" s="14" customFormat="1" ht="15.75">
      <c r="B15" s="697"/>
      <c r="C15" s="698"/>
      <c r="D15" s="698"/>
      <c r="E15" s="698"/>
      <c r="F15" s="698"/>
      <c r="G15" s="698"/>
      <c r="H15" s="698"/>
      <c r="I15" s="699"/>
    </row>
    <row r="16" spans="2:10" s="14" customFormat="1" ht="15.75">
      <c r="B16" s="697"/>
      <c r="C16" s="698"/>
      <c r="D16" s="698"/>
      <c r="E16" s="698"/>
      <c r="F16" s="698"/>
      <c r="G16" s="698"/>
      <c r="H16" s="698"/>
      <c r="I16" s="699"/>
    </row>
    <row r="17" spans="2:9" s="14" customFormat="1" ht="15.75">
      <c r="B17" s="697"/>
      <c r="C17" s="698"/>
      <c r="D17" s="698"/>
      <c r="E17" s="698"/>
      <c r="F17" s="698"/>
      <c r="G17" s="698"/>
      <c r="H17" s="698"/>
      <c r="I17" s="699"/>
    </row>
    <row r="18" spans="2:9" s="14" customFormat="1" ht="15.75">
      <c r="B18" s="697"/>
      <c r="C18" s="698"/>
      <c r="D18" s="698"/>
      <c r="E18" s="698"/>
      <c r="F18" s="698"/>
      <c r="G18" s="698"/>
      <c r="H18" s="698"/>
      <c r="I18" s="699"/>
    </row>
    <row r="19" spans="2:9" s="14" customFormat="1" ht="15.75">
      <c r="B19" s="697"/>
      <c r="C19" s="698"/>
      <c r="D19" s="698"/>
      <c r="E19" s="698"/>
      <c r="F19" s="698"/>
      <c r="G19" s="698"/>
      <c r="H19" s="698"/>
      <c r="I19" s="699"/>
    </row>
    <row r="20" spans="2:9" s="14" customFormat="1" ht="15.75">
      <c r="B20" s="700"/>
      <c r="C20" s="701"/>
      <c r="D20" s="701"/>
      <c r="E20" s="701"/>
      <c r="F20" s="701"/>
      <c r="G20" s="701"/>
      <c r="H20" s="701"/>
      <c r="I20" s="702"/>
    </row>
    <row r="21" spans="2:9" s="1" customFormat="1" ht="12.75">
      <c r="B21" s="132"/>
      <c r="C21" s="165"/>
      <c r="D21" s="165"/>
      <c r="E21" s="165"/>
      <c r="F21" s="165"/>
      <c r="G21" s="165"/>
      <c r="H21" s="165"/>
      <c r="I21" s="132"/>
    </row>
    <row r="22" spans="2:9" s="1" customFormat="1" ht="18.75">
      <c r="B22" s="786" t="s">
        <v>108</v>
      </c>
      <c r="C22" s="786"/>
      <c r="D22" s="786"/>
      <c r="E22" s="786"/>
      <c r="F22" s="786"/>
      <c r="G22" s="786"/>
      <c r="H22" s="786"/>
      <c r="I22" s="786"/>
    </row>
    <row r="23" spans="2:9" s="1" customFormat="1" ht="3.75" customHeight="1">
      <c r="B23" s="133"/>
      <c r="C23" s="132"/>
      <c r="D23" s="132"/>
      <c r="E23" s="132"/>
      <c r="F23" s="132"/>
      <c r="G23" s="132"/>
      <c r="H23" s="132"/>
      <c r="I23" s="132"/>
    </row>
    <row r="24" spans="2:9" s="14" customFormat="1" ht="15.75" customHeight="1">
      <c r="B24" s="166"/>
      <c r="C24" s="167"/>
      <c r="D24" s="167"/>
      <c r="E24" s="787" t="s">
        <v>141</v>
      </c>
      <c r="F24" s="787" t="s">
        <v>42</v>
      </c>
      <c r="G24" s="788" t="s">
        <v>43</v>
      </c>
      <c r="H24" s="789" t="s">
        <v>44</v>
      </c>
      <c r="I24" s="750" t="s">
        <v>387</v>
      </c>
    </row>
    <row r="25" spans="2:9" s="14" customFormat="1" ht="15.75">
      <c r="B25" s="682" t="s">
        <v>45</v>
      </c>
      <c r="C25" s="683"/>
      <c r="D25" s="684"/>
      <c r="E25" s="374"/>
      <c r="F25" s="375"/>
      <c r="G25" s="376"/>
      <c r="H25" s="376"/>
      <c r="I25" s="370"/>
    </row>
    <row r="26" spans="2:9" s="14" customFormat="1" ht="15.75">
      <c r="B26" s="682" t="s">
        <v>392</v>
      </c>
      <c r="C26" s="683"/>
      <c r="D26" s="703"/>
      <c r="E26" s="284"/>
      <c r="F26" s="377"/>
      <c r="G26" s="378"/>
      <c r="H26" s="378"/>
      <c r="I26" s="350" t="str">
        <f>IF(SUM(E26:H26)&gt;0,SUM(E26:H26),"-")</f>
        <v>-</v>
      </c>
    </row>
    <row r="27" spans="2:9" s="14" customFormat="1" ht="15.75">
      <c r="B27" s="682" t="s">
        <v>393</v>
      </c>
      <c r="C27" s="683"/>
      <c r="D27" s="703"/>
      <c r="E27" s="284"/>
      <c r="F27" s="377"/>
      <c r="G27" s="378"/>
      <c r="H27" s="378"/>
      <c r="I27" s="350" t="str">
        <f>IF(SUM(E27:H27)&gt;0,SUM(E27:H27),"-")</f>
        <v>-</v>
      </c>
    </row>
    <row r="28" spans="2:9" s="14" customFormat="1" ht="15.75">
      <c r="B28" s="682" t="s">
        <v>97</v>
      </c>
      <c r="C28" s="683"/>
      <c r="D28" s="703" t="s">
        <v>47</v>
      </c>
      <c r="E28" s="284"/>
      <c r="F28" s="377"/>
      <c r="G28" s="378"/>
      <c r="H28" s="378"/>
      <c r="I28" s="370"/>
    </row>
    <row r="29" spans="2:9" s="14" customFormat="1" ht="15.75">
      <c r="B29" s="682" t="s">
        <v>394</v>
      </c>
      <c r="C29" s="683"/>
      <c r="D29" s="703"/>
      <c r="E29" s="379"/>
      <c r="F29" s="380"/>
      <c r="G29" s="381"/>
      <c r="H29" s="381"/>
      <c r="I29" s="370"/>
    </row>
    <row r="30" spans="2:9" s="14" customFormat="1" ht="15.75">
      <c r="B30" s="682" t="s">
        <v>460</v>
      </c>
      <c r="C30" s="683"/>
      <c r="D30" s="703"/>
      <c r="E30" s="284"/>
      <c r="F30" s="377"/>
      <c r="G30" s="378"/>
      <c r="H30" s="378"/>
      <c r="I30" s="352" t="str">
        <f>IF(SUM(E30:H30)&gt;0,SUM(E30:H30),"-")</f>
        <v>-</v>
      </c>
    </row>
    <row r="31" spans="2:9" s="14" customFormat="1" ht="15.75">
      <c r="B31" s="682" t="s">
        <v>395</v>
      </c>
      <c r="C31" s="683"/>
      <c r="D31" s="703"/>
      <c r="E31" s="346">
        <v>0.03</v>
      </c>
      <c r="F31" s="345">
        <v>0.03</v>
      </c>
      <c r="G31" s="360">
        <v>0.03</v>
      </c>
      <c r="H31" s="360">
        <v>0.03</v>
      </c>
      <c r="I31" s="370"/>
    </row>
    <row r="32" spans="2:9" s="14" customFormat="1" ht="15.75">
      <c r="B32" s="682" t="s">
        <v>396</v>
      </c>
      <c r="C32" s="683"/>
      <c r="D32" s="703"/>
      <c r="E32" s="284"/>
      <c r="F32" s="377"/>
      <c r="G32" s="378"/>
      <c r="H32" s="378"/>
      <c r="I32" s="370"/>
    </row>
    <row r="33" spans="2:9" s="14" customFormat="1" ht="15.75">
      <c r="B33" s="682" t="s">
        <v>397</v>
      </c>
      <c r="C33" s="683"/>
      <c r="D33" s="703"/>
      <c r="E33" s="284"/>
      <c r="F33" s="377"/>
      <c r="G33" s="378"/>
      <c r="H33" s="378"/>
      <c r="I33" s="350" t="str">
        <f>IF(SUM(E33:H33)&gt;0,SUM(E33:H33),"-")</f>
        <v>-</v>
      </c>
    </row>
    <row r="34" spans="2:9" s="14" customFormat="1" ht="15.75">
      <c r="B34" s="682" t="s">
        <v>398</v>
      </c>
      <c r="C34" s="683"/>
      <c r="D34" s="703"/>
      <c r="E34" s="382"/>
      <c r="F34" s="383"/>
      <c r="G34" s="384"/>
      <c r="H34" s="384"/>
      <c r="I34" s="275" t="str">
        <f>IF(SUM(E34:H34)&gt;0,SUM(E34:H34),"-")</f>
        <v>-</v>
      </c>
    </row>
    <row r="35" spans="2:9" s="1" customFormat="1" ht="12.75" customHeight="1">
      <c r="B35" s="132"/>
      <c r="C35" s="132"/>
      <c r="D35" s="132"/>
      <c r="E35" s="132"/>
      <c r="F35" s="132"/>
      <c r="G35" s="132"/>
      <c r="H35" s="132"/>
      <c r="I35" s="132"/>
    </row>
    <row r="36" spans="2:9" s="15" customFormat="1" ht="18.75">
      <c r="B36" s="791" t="s">
        <v>107</v>
      </c>
      <c r="C36" s="790"/>
      <c r="D36" s="790"/>
      <c r="E36" s="790"/>
      <c r="F36" s="790"/>
      <c r="G36" s="790"/>
      <c r="H36" s="790"/>
      <c r="I36" s="790"/>
    </row>
    <row r="37" spans="2:9" s="14" customFormat="1" ht="15.75">
      <c r="B37" s="168" t="s">
        <v>98</v>
      </c>
      <c r="C37" s="167"/>
      <c r="D37" s="167"/>
      <c r="E37" s="167"/>
      <c r="F37" s="167"/>
      <c r="G37" s="167"/>
      <c r="H37" s="167"/>
      <c r="I37" s="167"/>
    </row>
    <row r="38" spans="2:9" s="1" customFormat="1" ht="12.75" customHeight="1">
      <c r="B38" s="133"/>
      <c r="C38" s="132"/>
      <c r="D38" s="132"/>
      <c r="E38" s="132"/>
      <c r="F38" s="132"/>
      <c r="G38" s="132"/>
      <c r="H38" s="132"/>
      <c r="I38" s="132"/>
    </row>
    <row r="39" spans="2:9" s="14" customFormat="1" ht="15.75" customHeight="1">
      <c r="B39" s="166"/>
      <c r="C39" s="167"/>
      <c r="D39" s="167"/>
      <c r="E39" s="787" t="s">
        <v>141</v>
      </c>
      <c r="F39" s="787" t="s">
        <v>42</v>
      </c>
      <c r="G39" s="788" t="s">
        <v>43</v>
      </c>
      <c r="H39" s="789" t="s">
        <v>412</v>
      </c>
      <c r="I39" s="792" t="s">
        <v>387</v>
      </c>
    </row>
    <row r="40" spans="2:9" s="14" customFormat="1" ht="15.75">
      <c r="B40" s="682" t="s">
        <v>45</v>
      </c>
      <c r="C40" s="683"/>
      <c r="D40" s="684"/>
      <c r="E40" s="374"/>
      <c r="F40" s="375"/>
      <c r="G40" s="376"/>
      <c r="H40" s="376"/>
      <c r="I40" s="349"/>
    </row>
    <row r="41" spans="2:9" s="14" customFormat="1" ht="15.75">
      <c r="B41" s="682" t="s">
        <v>392</v>
      </c>
      <c r="C41" s="683"/>
      <c r="D41" s="703"/>
      <c r="E41" s="284"/>
      <c r="F41" s="377"/>
      <c r="G41" s="378"/>
      <c r="H41" s="378"/>
      <c r="I41" s="350" t="str">
        <f>IF(SUM(E41:H41)&gt;0,SUM(E41:H41),"-")</f>
        <v>-</v>
      </c>
    </row>
    <row r="42" spans="2:9" s="14" customFormat="1" ht="15.75">
      <c r="B42" s="682" t="s">
        <v>393</v>
      </c>
      <c r="C42" s="683"/>
      <c r="D42" s="703"/>
      <c r="E42" s="284"/>
      <c r="F42" s="377"/>
      <c r="G42" s="378"/>
      <c r="H42" s="378"/>
      <c r="I42" s="350" t="str">
        <f>IF(SUM(E42:H42)&gt;0,SUM(E42:H42),"-")</f>
        <v>-</v>
      </c>
    </row>
    <row r="43" spans="2:9" s="14" customFormat="1" ht="15.75">
      <c r="B43" s="682" t="s">
        <v>97</v>
      </c>
      <c r="C43" s="683"/>
      <c r="D43" s="703" t="s">
        <v>47</v>
      </c>
      <c r="E43" s="284"/>
      <c r="F43" s="377"/>
      <c r="G43" s="378"/>
      <c r="H43" s="378"/>
      <c r="I43" s="351"/>
    </row>
    <row r="44" spans="2:9" s="14" customFormat="1" ht="15.75">
      <c r="B44" s="682" t="s">
        <v>394</v>
      </c>
      <c r="C44" s="683"/>
      <c r="D44" s="703"/>
      <c r="E44" s="379"/>
      <c r="F44" s="380"/>
      <c r="G44" s="381"/>
      <c r="H44" s="381"/>
      <c r="I44" s="351"/>
    </row>
    <row r="45" spans="2:9" s="14" customFormat="1" ht="15.75">
      <c r="B45" s="682" t="s">
        <v>460</v>
      </c>
      <c r="C45" s="683"/>
      <c r="D45" s="703"/>
      <c r="E45" s="284"/>
      <c r="F45" s="377"/>
      <c r="G45" s="378"/>
      <c r="H45" s="378"/>
      <c r="I45" s="352" t="str">
        <f>IF(SUM(E45:H45)&gt;0,SUM(E45:H45),"-")</f>
        <v>-</v>
      </c>
    </row>
    <row r="46" spans="2:9" s="14" customFormat="1" ht="15.75">
      <c r="B46" s="682" t="s">
        <v>395</v>
      </c>
      <c r="C46" s="683"/>
      <c r="D46" s="703"/>
      <c r="E46" s="346">
        <v>0.03</v>
      </c>
      <c r="F46" s="345">
        <v>0.03</v>
      </c>
      <c r="G46" s="360">
        <v>0.03</v>
      </c>
      <c r="H46" s="360">
        <v>0.03</v>
      </c>
      <c r="I46" s="351"/>
    </row>
    <row r="47" spans="2:9" s="14" customFormat="1" ht="15.75">
      <c r="B47" s="682" t="s">
        <v>396</v>
      </c>
      <c r="C47" s="683"/>
      <c r="D47" s="703"/>
      <c r="E47" s="284"/>
      <c r="F47" s="377"/>
      <c r="G47" s="378"/>
      <c r="H47" s="378"/>
      <c r="I47" s="351"/>
    </row>
    <row r="48" spans="2:9" s="14" customFormat="1" ht="15.75">
      <c r="B48" s="682" t="s">
        <v>397</v>
      </c>
      <c r="C48" s="683"/>
      <c r="D48" s="703"/>
      <c r="E48" s="284"/>
      <c r="F48" s="377"/>
      <c r="G48" s="378"/>
      <c r="H48" s="378"/>
      <c r="I48" s="350" t="str">
        <f>IF(SUM(E48:H48)&gt;0,SUM(E48:H48),"-")</f>
        <v>-</v>
      </c>
    </row>
    <row r="49" spans="2:17" s="14" customFormat="1" ht="15.75">
      <c r="B49" s="682" t="s">
        <v>398</v>
      </c>
      <c r="C49" s="683"/>
      <c r="D49" s="703"/>
      <c r="E49" s="284"/>
      <c r="F49" s="377"/>
      <c r="G49" s="378"/>
      <c r="H49" s="378"/>
      <c r="I49" s="350" t="str">
        <f>IF(SUM(E49:H49)&gt;0,SUM(E49:H49),"-")</f>
        <v>-</v>
      </c>
    </row>
    <row r="50" spans="2:17" s="14" customFormat="1" ht="31.15" customHeight="1">
      <c r="B50" s="712" t="s">
        <v>399</v>
      </c>
      <c r="C50" s="436"/>
      <c r="D50" s="713"/>
      <c r="E50" s="371" t="s">
        <v>3</v>
      </c>
      <c r="F50" s="372" t="s">
        <v>3</v>
      </c>
      <c r="G50" s="373" t="s">
        <v>3</v>
      </c>
      <c r="H50" s="373" t="s">
        <v>3</v>
      </c>
      <c r="I50" s="353"/>
    </row>
    <row r="51" spans="2:17" s="1" customFormat="1" ht="12.75" customHeight="1">
      <c r="B51" s="264"/>
      <c r="C51" s="264"/>
      <c r="D51" s="264"/>
      <c r="E51" s="264"/>
      <c r="F51" s="264"/>
      <c r="G51" s="264"/>
      <c r="H51" s="264"/>
      <c r="I51" s="264"/>
    </row>
    <row r="52" spans="2:17" s="14" customFormat="1" ht="15.75">
      <c r="B52" s="681" t="s">
        <v>109</v>
      </c>
      <c r="C52" s="681"/>
      <c r="D52" s="681"/>
      <c r="E52" s="681"/>
      <c r="F52" s="681"/>
      <c r="G52" s="681"/>
      <c r="H52" s="681"/>
      <c r="I52" s="681"/>
    </row>
    <row r="53" spans="2:17" s="14" customFormat="1" ht="15.75">
      <c r="B53" s="612"/>
      <c r="C53" s="613"/>
      <c r="D53" s="613"/>
      <c r="E53" s="613"/>
      <c r="F53" s="613"/>
      <c r="G53" s="613"/>
      <c r="H53" s="613"/>
      <c r="I53" s="614"/>
    </row>
    <row r="54" spans="2:17" s="14" customFormat="1" ht="15.75">
      <c r="B54" s="615"/>
      <c r="C54" s="616"/>
      <c r="D54" s="616"/>
      <c r="E54" s="616"/>
      <c r="F54" s="616"/>
      <c r="G54" s="616"/>
      <c r="H54" s="616"/>
      <c r="I54" s="617"/>
    </row>
    <row r="55" spans="2:17" s="14" customFormat="1" ht="15.75">
      <c r="B55" s="615"/>
      <c r="C55" s="616"/>
      <c r="D55" s="616"/>
      <c r="E55" s="616"/>
      <c r="F55" s="616"/>
      <c r="G55" s="616"/>
      <c r="H55" s="616"/>
      <c r="I55" s="617"/>
    </row>
    <row r="56" spans="2:17" s="14" customFormat="1" ht="15.75">
      <c r="B56" s="615"/>
      <c r="C56" s="616"/>
      <c r="D56" s="616"/>
      <c r="E56" s="616"/>
      <c r="F56" s="616"/>
      <c r="G56" s="616"/>
      <c r="H56" s="616"/>
      <c r="I56" s="617"/>
    </row>
    <row r="57" spans="2:17" s="14" customFormat="1" ht="15.75">
      <c r="B57" s="618"/>
      <c r="C57" s="619"/>
      <c r="D57" s="619"/>
      <c r="E57" s="619"/>
      <c r="F57" s="619"/>
      <c r="G57" s="619"/>
      <c r="H57" s="619"/>
      <c r="I57" s="620"/>
    </row>
    <row r="58" spans="2:17" s="1" customFormat="1" ht="12.75" customHeight="1"/>
    <row r="59" spans="2:17" s="15" customFormat="1" ht="18.75">
      <c r="B59" s="735" t="s">
        <v>122</v>
      </c>
      <c r="C59" s="735"/>
      <c r="D59" s="735"/>
      <c r="E59" s="735"/>
      <c r="F59" s="735"/>
      <c r="G59" s="735"/>
      <c r="H59" s="735"/>
      <c r="I59" s="735"/>
    </row>
    <row r="60" spans="2:17" s="1" customFormat="1" ht="12.75" customHeight="1"/>
    <row r="61" spans="2:17" s="93" customFormat="1" ht="66.75" customHeight="1">
      <c r="B61" s="769" t="s">
        <v>4</v>
      </c>
      <c r="C61" s="770" t="s">
        <v>118</v>
      </c>
      <c r="D61" s="770"/>
      <c r="E61" s="770"/>
      <c r="F61" s="770"/>
      <c r="G61" s="769" t="s">
        <v>101</v>
      </c>
      <c r="H61" s="793" t="s">
        <v>391</v>
      </c>
      <c r="I61" s="769" t="s">
        <v>381</v>
      </c>
      <c r="P61"/>
      <c r="Q61"/>
    </row>
    <row r="62" spans="2:17" s="1" customFormat="1" ht="15" customHeight="1">
      <c r="B62" s="289">
        <v>1</v>
      </c>
      <c r="C62" s="690"/>
      <c r="D62" s="691"/>
      <c r="E62" s="691"/>
      <c r="F62" s="692"/>
      <c r="G62" s="290"/>
      <c r="H62" s="359"/>
      <c r="I62" s="347">
        <v>0</v>
      </c>
    </row>
    <row r="63" spans="2:17" s="1" customFormat="1" ht="12.75">
      <c r="B63" s="289">
        <v>2</v>
      </c>
      <c r="C63" s="690"/>
      <c r="D63" s="691"/>
      <c r="E63" s="691"/>
      <c r="F63" s="692"/>
      <c r="G63" s="290"/>
      <c r="H63" s="359"/>
      <c r="I63" s="347">
        <v>0</v>
      </c>
    </row>
    <row r="64" spans="2:17" s="1" customFormat="1" ht="12.75">
      <c r="B64" s="289">
        <v>3</v>
      </c>
      <c r="C64" s="690"/>
      <c r="D64" s="691"/>
      <c r="E64" s="691"/>
      <c r="F64" s="692"/>
      <c r="G64" s="290"/>
      <c r="H64" s="359"/>
      <c r="I64" s="347">
        <v>0</v>
      </c>
    </row>
    <row r="65" spans="2:10" s="1" customFormat="1" ht="12.75">
      <c r="B65" s="289">
        <v>4</v>
      </c>
      <c r="C65" s="690"/>
      <c r="D65" s="691"/>
      <c r="E65" s="691"/>
      <c r="F65" s="692"/>
      <c r="G65" s="290"/>
      <c r="H65" s="359"/>
      <c r="I65" s="347">
        <v>0</v>
      </c>
    </row>
    <row r="66" spans="2:10" s="1" customFormat="1" ht="12.75">
      <c r="B66" s="289">
        <v>5</v>
      </c>
      <c r="C66" s="690"/>
      <c r="D66" s="691"/>
      <c r="E66" s="691"/>
      <c r="F66" s="692"/>
      <c r="G66" s="290"/>
      <c r="H66" s="359"/>
      <c r="I66" s="347">
        <v>0</v>
      </c>
    </row>
    <row r="67" spans="2:10" s="1" customFormat="1" ht="12.75">
      <c r="B67" s="289">
        <v>6</v>
      </c>
      <c r="C67" s="690"/>
      <c r="D67" s="691"/>
      <c r="E67" s="691"/>
      <c r="F67" s="692"/>
      <c r="G67" s="290"/>
      <c r="H67" s="359"/>
      <c r="I67" s="347">
        <v>0</v>
      </c>
    </row>
    <row r="68" spans="2:10" s="1" customFormat="1" ht="12.75">
      <c r="B68" s="289">
        <v>7</v>
      </c>
      <c r="C68" s="690"/>
      <c r="D68" s="691"/>
      <c r="E68" s="691"/>
      <c r="F68" s="692"/>
      <c r="G68" s="290"/>
      <c r="H68" s="359"/>
      <c r="I68" s="347">
        <v>0</v>
      </c>
    </row>
    <row r="69" spans="2:10" s="1" customFormat="1" ht="12.75">
      <c r="B69" s="289">
        <v>8</v>
      </c>
      <c r="C69" s="690"/>
      <c r="D69" s="691"/>
      <c r="E69" s="691"/>
      <c r="F69" s="692"/>
      <c r="G69" s="290"/>
      <c r="H69" s="359"/>
      <c r="I69" s="347">
        <v>0</v>
      </c>
    </row>
    <row r="70" spans="2:10" s="1" customFormat="1" ht="12.75">
      <c r="B70" s="289">
        <v>9</v>
      </c>
      <c r="C70" s="690"/>
      <c r="D70" s="691"/>
      <c r="E70" s="691"/>
      <c r="F70" s="692"/>
      <c r="G70" s="290"/>
      <c r="H70" s="359"/>
      <c r="I70" s="347">
        <v>0</v>
      </c>
    </row>
    <row r="71" spans="2:10" s="1" customFormat="1" ht="12.75">
      <c r="B71" s="289">
        <v>10</v>
      </c>
      <c r="C71" s="690"/>
      <c r="D71" s="691"/>
      <c r="E71" s="691"/>
      <c r="F71" s="692"/>
      <c r="G71" s="290"/>
      <c r="H71" s="359"/>
      <c r="I71" s="347">
        <v>0</v>
      </c>
    </row>
    <row r="72" spans="2:10" s="1" customFormat="1" ht="12.75" hidden="1" outlineLevel="1">
      <c r="B72" s="289">
        <v>11</v>
      </c>
      <c r="C72" s="690"/>
      <c r="D72" s="691"/>
      <c r="E72" s="691"/>
      <c r="F72" s="692"/>
      <c r="G72" s="295"/>
      <c r="H72" s="358"/>
      <c r="I72" s="354">
        <v>0</v>
      </c>
    </row>
    <row r="73" spans="2:10" s="1" customFormat="1" ht="12.75" hidden="1" outlineLevel="1">
      <c r="B73" s="289">
        <v>12</v>
      </c>
      <c r="C73" s="690"/>
      <c r="D73" s="691"/>
      <c r="E73" s="691"/>
      <c r="F73" s="692"/>
      <c r="G73" s="295"/>
      <c r="H73" s="358"/>
      <c r="I73" s="354">
        <v>0</v>
      </c>
    </row>
    <row r="74" spans="2:10" s="1" customFormat="1" ht="12.75" hidden="1" outlineLevel="1">
      <c r="B74" s="289">
        <v>13</v>
      </c>
      <c r="C74" s="690"/>
      <c r="D74" s="691"/>
      <c r="E74" s="691"/>
      <c r="F74" s="692"/>
      <c r="G74" s="295"/>
      <c r="H74" s="358"/>
      <c r="I74" s="354">
        <v>0</v>
      </c>
    </row>
    <row r="75" spans="2:10" s="1" customFormat="1" ht="12.75" hidden="1" outlineLevel="1">
      <c r="B75" s="289">
        <v>14</v>
      </c>
      <c r="C75" s="690"/>
      <c r="D75" s="691"/>
      <c r="E75" s="691"/>
      <c r="F75" s="692"/>
      <c r="G75" s="295"/>
      <c r="H75" s="358"/>
      <c r="I75" s="354">
        <v>0</v>
      </c>
    </row>
    <row r="76" spans="2:10" s="1" customFormat="1" ht="12.75" hidden="1" outlineLevel="1">
      <c r="B76" s="289">
        <v>15</v>
      </c>
      <c r="C76" s="690"/>
      <c r="D76" s="691"/>
      <c r="E76" s="691"/>
      <c r="F76" s="692"/>
      <c r="G76" s="295"/>
      <c r="H76" s="358"/>
      <c r="I76" s="354">
        <v>0</v>
      </c>
    </row>
    <row r="77" spans="2:10" s="1" customFormat="1" ht="12.75" hidden="1" outlineLevel="1">
      <c r="B77" s="289">
        <v>16</v>
      </c>
      <c r="C77" s="690"/>
      <c r="D77" s="691"/>
      <c r="E77" s="691"/>
      <c r="F77" s="692"/>
      <c r="G77" s="295"/>
      <c r="H77" s="358"/>
      <c r="I77" s="354">
        <v>0</v>
      </c>
    </row>
    <row r="78" spans="2:10" s="1" customFormat="1" ht="12.75" hidden="1" outlineLevel="1">
      <c r="B78" s="289">
        <v>17</v>
      </c>
      <c r="C78" s="690"/>
      <c r="D78" s="691"/>
      <c r="E78" s="691"/>
      <c r="F78" s="692"/>
      <c r="G78" s="295"/>
      <c r="H78" s="358"/>
      <c r="I78" s="354">
        <v>0</v>
      </c>
    </row>
    <row r="79" spans="2:10" s="1" customFormat="1" ht="12.75" hidden="1" outlineLevel="1">
      <c r="B79" s="289">
        <v>18</v>
      </c>
      <c r="C79" s="690"/>
      <c r="D79" s="691"/>
      <c r="E79" s="691"/>
      <c r="F79" s="692"/>
      <c r="G79" s="295"/>
      <c r="H79" s="358"/>
      <c r="I79" s="354">
        <v>0</v>
      </c>
    </row>
    <row r="80" spans="2:10" s="1" customFormat="1" ht="12.75" hidden="1" outlineLevel="1">
      <c r="B80" s="289">
        <v>19</v>
      </c>
      <c r="C80" s="690"/>
      <c r="D80" s="691"/>
      <c r="E80" s="691"/>
      <c r="F80" s="692"/>
      <c r="G80" s="295"/>
      <c r="H80" s="358"/>
      <c r="I80" s="354">
        <v>0</v>
      </c>
      <c r="J80" s="342"/>
    </row>
    <row r="81" spans="2:21" s="1" customFormat="1" ht="12.75" hidden="1" outlineLevel="1">
      <c r="B81" s="289">
        <v>20</v>
      </c>
      <c r="C81" s="690"/>
      <c r="D81" s="691"/>
      <c r="E81" s="691"/>
      <c r="F81" s="692"/>
      <c r="G81" s="295"/>
      <c r="H81" s="358"/>
      <c r="I81" s="354">
        <v>0</v>
      </c>
      <c r="J81" s="342"/>
    </row>
    <row r="82" spans="2:21" s="1" customFormat="1" ht="12.75" collapsed="1">
      <c r="B82" s="631" t="s">
        <v>5</v>
      </c>
      <c r="C82" s="632"/>
      <c r="D82" s="632"/>
      <c r="E82" s="632"/>
      <c r="F82" s="632"/>
      <c r="G82" s="632"/>
      <c r="H82" s="632"/>
      <c r="I82" s="633"/>
      <c r="J82" s="342"/>
    </row>
    <row r="83" spans="2:21" s="1" customFormat="1" ht="12.75">
      <c r="B83" s="320" t="s">
        <v>147</v>
      </c>
      <c r="C83" s="320"/>
      <c r="D83" s="320"/>
      <c r="E83" s="320"/>
      <c r="F83" s="321"/>
      <c r="G83" s="711" t="s">
        <v>6</v>
      </c>
      <c r="H83" s="711"/>
      <c r="I83" s="348">
        <f>SUM(I62:I81)</f>
        <v>0</v>
      </c>
      <c r="J83" s="342"/>
    </row>
    <row r="84" spans="2:21" s="14" customFormat="1" ht="12.75" customHeight="1">
      <c r="B84" s="706" t="str">
        <f>IF(AND(I83&gt;0,I83&lt;10000),"Bitte beachten Sie, dass die Mindestinvestitionskosten von 10.000 EUR nicht gegeben sind.","")</f>
        <v/>
      </c>
      <c r="C84" s="706"/>
      <c r="D84" s="706"/>
      <c r="E84" s="706"/>
      <c r="F84" s="706"/>
      <c r="G84" s="706"/>
      <c r="H84" s="706"/>
      <c r="I84" s="706"/>
      <c r="J84" s="344"/>
    </row>
    <row r="85" spans="2:21" s="1" customFormat="1" ht="12.75" customHeight="1">
      <c r="B85" s="137"/>
      <c r="C85" s="137"/>
      <c r="D85" s="137"/>
      <c r="E85" s="137"/>
      <c r="F85" s="137"/>
      <c r="G85" s="137"/>
      <c r="H85" s="138"/>
      <c r="I85" s="138"/>
      <c r="J85" s="264"/>
    </row>
    <row r="86" spans="2:21" s="1" customFormat="1" ht="18.75">
      <c r="B86" s="735" t="s">
        <v>105</v>
      </c>
      <c r="C86" s="735"/>
      <c r="D86" s="735"/>
      <c r="E86" s="735"/>
      <c r="F86" s="735"/>
      <c r="G86" s="735"/>
      <c r="H86" s="735"/>
      <c r="I86" s="735"/>
      <c r="J86" s="76"/>
    </row>
    <row r="87" spans="2:21" ht="3.75" customHeight="1">
      <c r="B87" s="169"/>
      <c r="C87" s="169"/>
      <c r="D87" s="169"/>
      <c r="E87" s="169"/>
      <c r="F87" s="169"/>
      <c r="G87" s="169"/>
      <c r="H87" s="169"/>
      <c r="I87" s="169"/>
      <c r="J87" s="169"/>
    </row>
    <row r="88" spans="2:21" s="15" customFormat="1" ht="18.75">
      <c r="B88" s="794" t="s">
        <v>142</v>
      </c>
      <c r="C88" s="794"/>
      <c r="D88" s="794"/>
      <c r="E88" s="794"/>
      <c r="F88" s="794"/>
      <c r="G88" s="794"/>
      <c r="H88" s="794"/>
      <c r="I88" s="794"/>
      <c r="J88" s="794"/>
    </row>
    <row r="89" spans="2:21" s="1" customFormat="1" ht="31.5" customHeight="1">
      <c r="B89" s="79" t="s">
        <v>82</v>
      </c>
      <c r="C89" s="630" t="s">
        <v>148</v>
      </c>
      <c r="D89" s="630"/>
      <c r="E89" s="630"/>
      <c r="F89" s="630"/>
      <c r="G89" s="630"/>
      <c r="H89" s="630"/>
      <c r="I89" s="630"/>
      <c r="J89" s="139"/>
    </row>
    <row r="90" spans="2:21" s="1" customFormat="1" ht="12.75" customHeight="1">
      <c r="B90" s="82"/>
      <c r="C90" s="266"/>
      <c r="D90" s="266"/>
      <c r="E90" s="266"/>
      <c r="F90" s="266"/>
      <c r="G90" s="266"/>
      <c r="H90" s="266"/>
      <c r="I90" s="266"/>
      <c r="J90" s="266"/>
    </row>
    <row r="91" spans="2:21" s="5" customFormat="1" ht="15.75">
      <c r="B91" s="738" t="s">
        <v>400</v>
      </c>
      <c r="D91" s="184"/>
      <c r="E91" s="184"/>
      <c r="F91" s="184"/>
      <c r="G91" s="184"/>
      <c r="H91" s="184"/>
      <c r="I91" s="184"/>
      <c r="J91" s="184"/>
    </row>
    <row r="92" spans="2:21" s="5" customFormat="1" ht="15.75">
      <c r="C92" s="336" t="s">
        <v>90</v>
      </c>
      <c r="D92" s="519"/>
      <c r="E92" s="709"/>
      <c r="F92" s="709"/>
      <c r="G92" s="709"/>
      <c r="H92" s="710"/>
      <c r="J92" s="266"/>
      <c r="L92" s="149"/>
      <c r="M92" s="149"/>
      <c r="N92" s="149"/>
      <c r="O92" s="149"/>
      <c r="P92" s="149"/>
      <c r="Q92" s="149"/>
      <c r="R92" s="149"/>
      <c r="S92" s="149"/>
      <c r="T92" s="149"/>
      <c r="U92" s="149"/>
    </row>
    <row r="93" spans="2:21" s="5" customFormat="1" ht="15.75">
      <c r="C93" s="337" t="s">
        <v>91</v>
      </c>
      <c r="D93" s="519"/>
      <c r="E93" s="709"/>
      <c r="F93" s="709"/>
      <c r="G93" s="709"/>
      <c r="H93" s="710"/>
      <c r="J93" s="266"/>
      <c r="L93" s="149"/>
      <c r="M93" s="149"/>
      <c r="N93" s="149"/>
      <c r="O93" s="149"/>
      <c r="P93" s="149"/>
      <c r="Q93" s="149"/>
      <c r="R93" s="149"/>
      <c r="S93" s="149"/>
      <c r="T93" s="149"/>
      <c r="U93" s="149"/>
    </row>
    <row r="94" spans="2:21" s="5" customFormat="1" ht="15.75">
      <c r="C94" s="337" t="s">
        <v>92</v>
      </c>
      <c r="D94" s="519"/>
      <c r="E94" s="709"/>
      <c r="F94" s="709"/>
      <c r="G94" s="709"/>
      <c r="H94" s="710"/>
      <c r="J94" s="266"/>
      <c r="L94" s="149"/>
      <c r="M94" s="149"/>
      <c r="N94" s="149"/>
      <c r="O94" s="149"/>
      <c r="P94" s="149"/>
      <c r="Q94" s="149"/>
      <c r="R94" s="149"/>
      <c r="S94" s="149"/>
      <c r="T94" s="149"/>
      <c r="U94" s="149"/>
    </row>
    <row r="95" spans="2:21" s="149" customFormat="1" ht="24" customHeight="1" thickBot="1">
      <c r="C95" s="161"/>
      <c r="D95" s="161"/>
      <c r="E95" s="162"/>
      <c r="F95" s="162"/>
      <c r="G95" s="162"/>
      <c r="H95" s="162"/>
      <c r="I95" s="162"/>
      <c r="J95" s="332"/>
    </row>
    <row r="96" spans="2:21" s="5" customFormat="1" ht="50.25" customHeight="1" thickBot="1">
      <c r="B96" s="658" t="s">
        <v>402</v>
      </c>
      <c r="C96" s="707"/>
      <c r="D96" s="707"/>
      <c r="E96" s="707"/>
      <c r="F96" s="707"/>
      <c r="G96" s="707"/>
      <c r="H96" s="707"/>
      <c r="I96" s="708"/>
      <c r="J96" s="339"/>
      <c r="L96" s="149"/>
      <c r="M96" s="149"/>
      <c r="N96" s="149"/>
      <c r="O96" s="149"/>
      <c r="P96" s="149"/>
      <c r="Q96" s="149"/>
      <c r="R96" s="149"/>
      <c r="S96" s="149"/>
      <c r="T96" s="149"/>
      <c r="U96" s="149"/>
    </row>
    <row r="97" spans="1:10" s="149" customFormat="1" ht="15.75">
      <c r="C97" s="161"/>
      <c r="D97" s="161"/>
      <c r="E97" s="162"/>
      <c r="F97" s="162"/>
      <c r="G97" s="162"/>
      <c r="H97" s="162"/>
      <c r="I97" s="162"/>
      <c r="J97" s="332"/>
    </row>
    <row r="98" spans="1:10" s="1" customFormat="1" ht="18.75">
      <c r="A98" s="17"/>
      <c r="B98" s="735" t="s">
        <v>380</v>
      </c>
      <c r="C98" s="735"/>
      <c r="D98" s="735"/>
      <c r="E98" s="735"/>
      <c r="F98" s="735"/>
      <c r="G98" s="735"/>
      <c r="H98" s="735"/>
      <c r="I98" s="784"/>
      <c r="J98" s="17"/>
    </row>
    <row r="99" spans="1:10" s="1" customFormat="1" ht="18.75">
      <c r="A99" s="17"/>
      <c r="B99" s="89"/>
      <c r="C99" s="6"/>
      <c r="D99" s="6"/>
      <c r="E99" s="6"/>
      <c r="F99" s="6"/>
      <c r="G99" s="6"/>
      <c r="H99" s="4"/>
      <c r="I99" s="4"/>
      <c r="J99" s="333"/>
    </row>
    <row r="100" spans="1:10" s="1" customFormat="1" ht="15">
      <c r="A100" s="17"/>
      <c r="B100" s="9"/>
      <c r="C100" s="9"/>
      <c r="D100" s="9"/>
      <c r="E100" s="9"/>
      <c r="F100" s="9"/>
      <c r="G100" s="9"/>
      <c r="H100" s="9"/>
      <c r="I100" s="9"/>
      <c r="J100" s="334"/>
    </row>
    <row r="101" spans="1:10" s="1" customFormat="1" ht="49.9" customHeight="1">
      <c r="A101" s="17"/>
      <c r="B101" s="91" t="s">
        <v>94</v>
      </c>
      <c r="C101" s="741" t="s">
        <v>371</v>
      </c>
      <c r="D101" s="795"/>
      <c r="E101" s="795"/>
      <c r="F101" s="795"/>
      <c r="G101"/>
      <c r="H101" s="357"/>
    </row>
    <row r="102" spans="1:10" s="1" customFormat="1" ht="29.25" customHeight="1">
      <c r="A102" s="17"/>
      <c r="C102" s="512" t="s">
        <v>371</v>
      </c>
      <c r="D102" s="512"/>
      <c r="E102" s="512"/>
      <c r="F102" s="512"/>
      <c r="H102" s="356" t="s">
        <v>96</v>
      </c>
    </row>
    <row r="103" spans="1:10" s="1" customFormat="1" ht="15" customHeight="1">
      <c r="A103" s="17"/>
      <c r="B103" s="13"/>
      <c r="C103" s="13"/>
      <c r="D103" s="13"/>
      <c r="E103" s="13"/>
      <c r="I103" s="13"/>
      <c r="J103" s="335"/>
    </row>
    <row r="104" spans="1:10" s="1" customFormat="1" ht="35.25" customHeight="1">
      <c r="A104" s="17"/>
      <c r="B104" s="91"/>
      <c r="C104" s="511"/>
      <c r="D104" s="705"/>
      <c r="E104" s="705"/>
      <c r="F104" s="705"/>
      <c r="G104"/>
      <c r="J104" s="17"/>
    </row>
    <row r="105" spans="1:10" s="1" customFormat="1" ht="12.75">
      <c r="A105" s="17"/>
      <c r="C105" s="510" t="s">
        <v>95</v>
      </c>
      <c r="D105" s="510"/>
      <c r="E105" s="510"/>
      <c r="F105" s="510"/>
      <c r="J105" s="17"/>
    </row>
    <row r="106" spans="1:10" s="1" customFormat="1" ht="12.75">
      <c r="A106" s="17"/>
      <c r="J106" s="17"/>
    </row>
    <row r="107" spans="1:10" s="1" customFormat="1" ht="49.9" customHeight="1">
      <c r="A107" s="17"/>
      <c r="B107" s="91" t="s">
        <v>94</v>
      </c>
      <c r="C107" s="741" t="s">
        <v>372</v>
      </c>
      <c r="D107" s="795"/>
      <c r="E107" s="795"/>
      <c r="F107" s="795"/>
      <c r="G107"/>
      <c r="H107" s="357"/>
    </row>
    <row r="108" spans="1:10" s="1" customFormat="1" ht="26.25" customHeight="1">
      <c r="A108" s="17"/>
      <c r="C108" s="512" t="s">
        <v>372</v>
      </c>
      <c r="D108" s="512"/>
      <c r="E108" s="512"/>
      <c r="F108" s="704"/>
      <c r="H108" s="356" t="s">
        <v>96</v>
      </c>
    </row>
    <row r="109" spans="1:10" s="1" customFormat="1" ht="12.75">
      <c r="A109" s="17"/>
      <c r="B109" s="13"/>
      <c r="C109" s="13"/>
      <c r="D109" s="13"/>
      <c r="E109" s="13"/>
      <c r="J109" s="17"/>
    </row>
    <row r="110" spans="1:10" s="1" customFormat="1" ht="36" customHeight="1">
      <c r="A110" s="17"/>
      <c r="B110" s="91"/>
      <c r="C110" s="511"/>
      <c r="D110" s="705"/>
      <c r="E110" s="705"/>
      <c r="F110" s="705"/>
      <c r="G110"/>
      <c r="J110" s="17"/>
    </row>
    <row r="111" spans="1:10" s="1" customFormat="1" ht="15">
      <c r="A111" s="17"/>
      <c r="C111" s="510" t="s">
        <v>95</v>
      </c>
      <c r="D111" s="510"/>
      <c r="E111" s="510"/>
      <c r="F111" s="704"/>
      <c r="J111" s="17"/>
    </row>
    <row r="112" spans="1:10" ht="15.6" customHeight="1">
      <c r="B112" s="355"/>
      <c r="C112" s="355"/>
      <c r="D112" s="355"/>
      <c r="E112" s="355"/>
      <c r="F112" s="355"/>
    </row>
    <row r="113" spans="2:6" ht="15.6" customHeight="1">
      <c r="B113" s="335"/>
      <c r="C113" s="335"/>
      <c r="D113" s="335"/>
      <c r="E113" s="335"/>
      <c r="F113" s="335"/>
    </row>
    <row r="114" spans="2:6" ht="15.6" customHeight="1">
      <c r="B114" s="335"/>
      <c r="C114" s="335"/>
      <c r="D114" s="335"/>
      <c r="E114" s="335"/>
      <c r="F114" s="335"/>
    </row>
  </sheetData>
  <sheetProtection algorithmName="SHA-512" hashValue="HqtX7CCoaO2u7LBGw6wud0j57erLd3AJyiApXircugmr5sUygsF4PSCCAT+Z2lFXwaKm6LUQZF2CnYX6OLsYFw==" saltValue="4yFW3BpFf3ENbdzIhUKcZw==" spinCount="100000" sheet="1" selectLockedCells="1"/>
  <mergeCells count="75">
    <mergeCell ref="C104:F104"/>
    <mergeCell ref="C105:F105"/>
    <mergeCell ref="C107:F107"/>
    <mergeCell ref="B43:D43"/>
    <mergeCell ref="B44:D44"/>
    <mergeCell ref="B45:D45"/>
    <mergeCell ref="B46:D46"/>
    <mergeCell ref="B47:D47"/>
    <mergeCell ref="B48:D48"/>
    <mergeCell ref="B49:D49"/>
    <mergeCell ref="B50:D50"/>
    <mergeCell ref="D92:H92"/>
    <mergeCell ref="C74:F74"/>
    <mergeCell ref="C63:F63"/>
    <mergeCell ref="C64:F64"/>
    <mergeCell ref="C78:F78"/>
    <mergeCell ref="C108:F108"/>
    <mergeCell ref="C110:F110"/>
    <mergeCell ref="C111:F111"/>
    <mergeCell ref="C81:F81"/>
    <mergeCell ref="B82:I82"/>
    <mergeCell ref="B86:I86"/>
    <mergeCell ref="B84:I84"/>
    <mergeCell ref="B96:I96"/>
    <mergeCell ref="D94:H94"/>
    <mergeCell ref="B98:H98"/>
    <mergeCell ref="C101:F101"/>
    <mergeCell ref="C102:F102"/>
    <mergeCell ref="B88:J88"/>
    <mergeCell ref="G83:H83"/>
    <mergeCell ref="D93:H93"/>
    <mergeCell ref="C89:I89"/>
    <mergeCell ref="B53:I57"/>
    <mergeCell ref="B59:I59"/>
    <mergeCell ref="C79:F79"/>
    <mergeCell ref="C80:F80"/>
    <mergeCell ref="C75:F75"/>
    <mergeCell ref="C76:F76"/>
    <mergeCell ref="C77:F77"/>
    <mergeCell ref="C62:F62"/>
    <mergeCell ref="C73:F73"/>
    <mergeCell ref="C70:F70"/>
    <mergeCell ref="C71:F71"/>
    <mergeCell ref="C72:F72"/>
    <mergeCell ref="C65:F65"/>
    <mergeCell ref="C66:F66"/>
    <mergeCell ref="C67:F67"/>
    <mergeCell ref="C68:F68"/>
    <mergeCell ref="C69:F69"/>
    <mergeCell ref="C61:F61"/>
    <mergeCell ref="B12:I12"/>
    <mergeCell ref="B13:I20"/>
    <mergeCell ref="B40:D40"/>
    <mergeCell ref="B41:D41"/>
    <mergeCell ref="B42:D42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52:I52"/>
    <mergeCell ref="B3:G3"/>
    <mergeCell ref="B25:D25"/>
    <mergeCell ref="E9:G9"/>
    <mergeCell ref="B5:C5"/>
    <mergeCell ref="D5:I5"/>
    <mergeCell ref="B22:I22"/>
    <mergeCell ref="B7:I7"/>
    <mergeCell ref="B10:E10"/>
    <mergeCell ref="B11:I11"/>
    <mergeCell ref="C9:D9"/>
  </mergeCells>
  <phoneticPr fontId="26" type="noConversion"/>
  <dataValidations count="2">
    <dataValidation type="list" allowBlank="1" showInputMessage="1" showErrorMessage="1" sqref="E50:H50" xr:uid="{92068D79-D062-4482-A9E9-0AE0EC319E0A}">
      <mc:AlternateContent xmlns:x12ac="http://schemas.microsoft.com/office/spreadsheetml/2011/1/ac" xmlns:mc="http://schemas.openxmlformats.org/markup-compatibility/2006">
        <mc:Choice Requires="x12ac">
          <x12ac:list>bitte auswählen,Direktverdamfer,"Kälteträger (Sole, Eiswasser,…)",</x12ac:list>
        </mc:Choice>
        <mc:Fallback>
          <formula1>"bitte auswählen,Direktverdamfer,Kälteträger (Sole, Eiswasser,…),"</formula1>
        </mc:Fallback>
      </mc:AlternateContent>
    </dataValidation>
    <dataValidation type="decimal" operator="greaterThanOrEqual" allowBlank="1" showInputMessage="1" showErrorMessage="1" sqref="I62:I71" xr:uid="{6E9AE898-CDA5-42B4-AAB3-4F967CC9EE5E}">
      <formula1>0</formula1>
    </dataValidation>
  </dataValidations>
  <pageMargins left="0.23622047244094491" right="0.23622047244094491" top="0.74803149606299213" bottom="0.74803149606299213" header="0.31496062992125984" footer="0.31496062992125984"/>
  <pageSetup paperSize="9" scale="70" fitToHeight="4" orientation="portrait" r:id="rId1"/>
  <headerFooter>
    <oddFooter>&amp;L&amp;9Version 07/2025&amp;R&amp;9Seite &amp;P von &amp;N</oddFooter>
  </headerFooter>
  <rowBreaks count="1" manualBreakCount="1">
    <brk id="58" max="16383" man="1"/>
  </rowBreaks>
  <colBreaks count="1" manualBreakCount="1">
    <brk id="9" max="113" man="1"/>
  </colBreaks>
  <drawing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4" id="{94514F02-E5D9-4869-AC43-C05E8F051989}">
            <xm:f>(#REF!=Dropdownliste!$D$2)</xm:f>
            <x14:dxf>
              <font>
                <strike/>
                <color auto="1"/>
              </font>
              <fill>
                <patternFill>
                  <bgColor theme="2" tint="-9.9948118533890809E-2"/>
                </patternFill>
              </fill>
            </x14:dxf>
          </x14:cfRule>
          <xm:sqref>B62:B82</xm:sqref>
        </x14:conditionalFormatting>
        <x14:conditionalFormatting xmlns:xm="http://schemas.microsoft.com/office/excel/2006/main">
          <x14:cfRule type="expression" priority="5" id="{5E8E0AE4-8E49-4520-AA8C-16C527E087B2}">
            <xm:f>(#REF!=Dropdownliste!$D$2)</xm:f>
            <x14:dxf>
              <font>
                <strike/>
                <color auto="1"/>
              </font>
              <fill>
                <patternFill>
                  <bgColor theme="2" tint="-9.9948118533890809E-2"/>
                </patternFill>
              </fill>
            </x14:dxf>
          </x14:cfRule>
          <xm:sqref>B59:I60 B61:G61 I61:I81 G62:G81 B83:G83 I83 B84 B85:H85</xm:sqref>
        </x14:conditionalFormatting>
        <x14:conditionalFormatting xmlns:xm="http://schemas.microsoft.com/office/excel/2006/main">
          <x14:cfRule type="expression" priority="2" id="{A9EABD41-7EC1-4179-9B59-7D472A6D93F8}">
            <xm:f>(#REF!=Dropdownliste!$D$2)</xm:f>
            <x14:dxf>
              <font>
                <strike/>
                <color auto="1"/>
              </font>
              <fill>
                <patternFill>
                  <bgColor theme="2" tint="-9.9948118533890809E-2"/>
                </patternFill>
              </fill>
            </x14:dxf>
          </x14:cfRule>
          <xm:sqref>C62:C81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D6B1303-8335-4FD3-A132-B734BD0AEF7A}">
          <x14:formula1>
            <xm:f>Dropdownliste!$L$2:$L$4</xm:f>
          </x14:formula1>
          <xm:sqref>E9</xm:sqref>
        </x14:dataValidation>
        <x14:dataValidation type="list" allowBlank="1" showInputMessage="1" showErrorMessage="1" xr:uid="{A3320575-8523-448C-9106-90D329CD09BD}">
          <x14:formula1>
            <xm:f>'GWP-Liste'!$I$2:$I$66</xm:f>
          </x14:formula1>
          <xm:sqref>E29:H29 E44:H44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43C40-94A2-4EF8-8ABB-F79DEB535538}">
  <sheetPr codeName="Tabelle4"/>
  <dimension ref="A1:L44"/>
  <sheetViews>
    <sheetView workbookViewId="0">
      <selection activeCell="B13" sqref="B13:I20"/>
    </sheetView>
  </sheetViews>
  <sheetFormatPr baseColWidth="10" defaultRowHeight="15"/>
  <cols>
    <col min="1" max="1" width="31.7109375" bestFit="1" customWidth="1"/>
    <col min="2" max="2" width="32" bestFit="1" customWidth="1"/>
    <col min="4" max="4" width="29.42578125" bestFit="1" customWidth="1"/>
    <col min="6" max="6" width="33.28515625" bestFit="1" customWidth="1"/>
    <col min="7" max="7" width="11.85546875" customWidth="1"/>
    <col min="8" max="8" width="38.7109375" bestFit="1" customWidth="1"/>
    <col min="10" max="10" width="42.5703125" bestFit="1" customWidth="1"/>
    <col min="12" max="12" width="20.85546875" bestFit="1" customWidth="1"/>
  </cols>
  <sheetData>
    <row r="1" spans="1:12">
      <c r="A1" s="8"/>
      <c r="B1" s="11" t="s">
        <v>22</v>
      </c>
      <c r="C1" s="10"/>
      <c r="D1" s="11" t="s">
        <v>35</v>
      </c>
      <c r="E1" s="10"/>
      <c r="F1" s="11" t="s">
        <v>125</v>
      </c>
      <c r="G1" s="12"/>
      <c r="H1" s="11" t="s">
        <v>136</v>
      </c>
      <c r="J1" s="11" t="s">
        <v>146</v>
      </c>
      <c r="L1" s="11" t="s">
        <v>139</v>
      </c>
    </row>
    <row r="2" spans="1:12">
      <c r="A2" s="11" t="s">
        <v>22</v>
      </c>
      <c r="B2" s="10" t="s">
        <v>3</v>
      </c>
      <c r="C2" s="10"/>
      <c r="D2" s="7" t="s">
        <v>3</v>
      </c>
      <c r="E2" s="10"/>
      <c r="F2" s="10" t="s">
        <v>3</v>
      </c>
      <c r="G2" s="10"/>
      <c r="H2" s="10"/>
      <c r="L2" t="s">
        <v>3</v>
      </c>
    </row>
    <row r="3" spans="1:12">
      <c r="A3" s="10" t="s">
        <v>3</v>
      </c>
      <c r="B3" s="10" t="s">
        <v>23</v>
      </c>
      <c r="C3" s="10"/>
      <c r="D3" s="7" t="s">
        <v>115</v>
      </c>
      <c r="E3" s="10"/>
      <c r="F3" s="10" t="s">
        <v>37</v>
      </c>
      <c r="G3" s="10"/>
      <c r="H3" s="11" t="s">
        <v>123</v>
      </c>
      <c r="J3" s="11" t="s">
        <v>36</v>
      </c>
      <c r="L3" t="s">
        <v>99</v>
      </c>
    </row>
    <row r="4" spans="1:12" ht="25.5">
      <c r="A4" s="8" t="s">
        <v>413</v>
      </c>
      <c r="B4" s="10" t="s">
        <v>111</v>
      </c>
      <c r="C4" s="10"/>
      <c r="D4" s="7" t="s">
        <v>116</v>
      </c>
      <c r="E4" s="10"/>
      <c r="F4" s="10" t="s">
        <v>155</v>
      </c>
      <c r="G4" s="10"/>
      <c r="H4" s="10" t="s">
        <v>3</v>
      </c>
      <c r="J4" s="10" t="s">
        <v>3</v>
      </c>
      <c r="L4" t="s">
        <v>140</v>
      </c>
    </row>
    <row r="5" spans="1:12">
      <c r="A5" s="10" t="s">
        <v>111</v>
      </c>
      <c r="B5" s="10" t="s">
        <v>24</v>
      </c>
      <c r="C5" s="10"/>
      <c r="D5" s="7"/>
      <c r="E5" s="10"/>
      <c r="F5" s="10" t="s">
        <v>156</v>
      </c>
      <c r="G5" s="10"/>
      <c r="H5" s="10" t="s">
        <v>20</v>
      </c>
      <c r="J5" s="10" t="s">
        <v>429</v>
      </c>
    </row>
    <row r="6" spans="1:12">
      <c r="A6" s="10" t="s">
        <v>24</v>
      </c>
      <c r="B6" s="10"/>
      <c r="C6" s="10"/>
      <c r="D6" s="11" t="s">
        <v>115</v>
      </c>
      <c r="E6" s="10"/>
      <c r="F6" s="10" t="s">
        <v>38</v>
      </c>
      <c r="G6" s="10"/>
      <c r="H6" s="10" t="s">
        <v>19</v>
      </c>
      <c r="J6" s="10" t="s">
        <v>438</v>
      </c>
    </row>
    <row r="7" spans="1:12">
      <c r="B7" s="10"/>
      <c r="C7" s="10"/>
      <c r="D7" s="7" t="s">
        <v>3</v>
      </c>
      <c r="E7" s="10"/>
      <c r="F7" s="10"/>
      <c r="G7" s="10"/>
      <c r="H7" s="10" t="s">
        <v>18</v>
      </c>
      <c r="J7" s="10" t="s">
        <v>138</v>
      </c>
    </row>
    <row r="8" spans="1:12">
      <c r="B8" s="11" t="s">
        <v>117</v>
      </c>
      <c r="C8" s="10"/>
      <c r="D8" s="7" t="s">
        <v>321</v>
      </c>
      <c r="E8" s="10"/>
      <c r="F8" s="11" t="s">
        <v>157</v>
      </c>
      <c r="G8" s="10"/>
      <c r="H8" s="10" t="s">
        <v>17</v>
      </c>
      <c r="J8" s="10"/>
      <c r="L8" s="11" t="s">
        <v>143</v>
      </c>
    </row>
    <row r="9" spans="1:12">
      <c r="A9" s="8"/>
      <c r="B9" s="10" t="s">
        <v>74</v>
      </c>
      <c r="C9" s="10"/>
      <c r="D9" s="7" t="s">
        <v>461</v>
      </c>
      <c r="E9" s="10"/>
      <c r="F9" s="11" t="s">
        <v>275</v>
      </c>
      <c r="G9" s="10"/>
      <c r="H9" s="10" t="s">
        <v>16</v>
      </c>
      <c r="J9" s="10"/>
    </row>
    <row r="10" spans="1:12">
      <c r="A10" s="8"/>
      <c r="B10" s="10" t="s">
        <v>75</v>
      </c>
      <c r="C10" s="10"/>
      <c r="D10" s="7" t="s">
        <v>462</v>
      </c>
      <c r="E10" s="10"/>
      <c r="F10" s="44" t="s">
        <v>276</v>
      </c>
      <c r="G10" s="10"/>
      <c r="H10" s="10" t="s">
        <v>15</v>
      </c>
    </row>
    <row r="11" spans="1:12">
      <c r="A11" s="8"/>
      <c r="B11" s="10" t="s">
        <v>3</v>
      </c>
      <c r="C11" s="10"/>
      <c r="D11" s="7" t="s">
        <v>361</v>
      </c>
      <c r="E11" s="10"/>
      <c r="F11" s="44" t="s">
        <v>277</v>
      </c>
      <c r="G11" s="10"/>
      <c r="H11" s="10" t="s">
        <v>14</v>
      </c>
    </row>
    <row r="12" spans="1:12">
      <c r="A12" s="8"/>
      <c r="B12" s="10"/>
      <c r="C12" s="10"/>
      <c r="D12" s="7" t="s">
        <v>322</v>
      </c>
      <c r="E12" s="10"/>
      <c r="F12" s="44" t="s">
        <v>278</v>
      </c>
      <c r="G12" s="10"/>
      <c r="H12" s="10" t="s">
        <v>13</v>
      </c>
    </row>
    <row r="13" spans="1:12">
      <c r="A13" s="8"/>
      <c r="B13" s="11" t="s">
        <v>352</v>
      </c>
      <c r="C13" s="10"/>
      <c r="D13" s="10"/>
      <c r="E13" s="10"/>
      <c r="F13" s="44" t="s">
        <v>274</v>
      </c>
      <c r="G13" s="10"/>
      <c r="H13" s="10" t="s">
        <v>279</v>
      </c>
    </row>
    <row r="14" spans="1:12">
      <c r="A14" s="8"/>
      <c r="B14" s="10" t="s">
        <v>3</v>
      </c>
      <c r="C14" s="10"/>
      <c r="D14" s="11" t="s">
        <v>143</v>
      </c>
      <c r="E14" s="10"/>
      <c r="F14" s="1" t="s">
        <v>3</v>
      </c>
      <c r="G14" s="10"/>
      <c r="H14" s="10" t="s">
        <v>450</v>
      </c>
    </row>
    <row r="15" spans="1:12">
      <c r="A15" s="8"/>
      <c r="B15" s="10" t="s">
        <v>350</v>
      </c>
      <c r="C15" s="10"/>
      <c r="D15" s="10" t="s">
        <v>3</v>
      </c>
      <c r="E15" s="10"/>
      <c r="F15" s="10"/>
      <c r="G15" s="10"/>
      <c r="H15" s="10" t="s">
        <v>451</v>
      </c>
    </row>
    <row r="16" spans="1:12" ht="25.5">
      <c r="A16" s="8"/>
      <c r="B16" s="10" t="s">
        <v>356</v>
      </c>
      <c r="C16" s="10"/>
      <c r="D16" s="7" t="s">
        <v>30</v>
      </c>
      <c r="E16" s="10"/>
      <c r="F16" s="11" t="s">
        <v>279</v>
      </c>
      <c r="G16" s="10"/>
      <c r="H16" s="10" t="s">
        <v>452</v>
      </c>
    </row>
    <row r="17" spans="1:8">
      <c r="A17" s="8"/>
      <c r="B17" s="10"/>
      <c r="C17" s="10"/>
      <c r="D17" s="7" t="s">
        <v>31</v>
      </c>
      <c r="E17" s="10"/>
      <c r="F17" s="44" t="s">
        <v>466</v>
      </c>
      <c r="G17" s="10"/>
      <c r="H17" s="10" t="s">
        <v>453</v>
      </c>
    </row>
    <row r="18" spans="1:8">
      <c r="A18" s="8"/>
      <c r="C18" s="10"/>
      <c r="D18" s="7" t="s">
        <v>32</v>
      </c>
      <c r="E18" s="10"/>
      <c r="F18" s="44" t="s">
        <v>280</v>
      </c>
      <c r="G18" s="10"/>
      <c r="H18" s="10" t="s">
        <v>454</v>
      </c>
    </row>
    <row r="19" spans="1:8" ht="25.5">
      <c r="A19" s="8"/>
      <c r="C19" s="10"/>
      <c r="D19" s="7" t="s">
        <v>33</v>
      </c>
      <c r="E19" s="10"/>
      <c r="F19" s="44" t="s">
        <v>281</v>
      </c>
      <c r="G19" s="10"/>
      <c r="H19" s="10" t="s">
        <v>455</v>
      </c>
    </row>
    <row r="20" spans="1:8">
      <c r="A20" s="8"/>
      <c r="C20" s="10"/>
      <c r="D20" s="10" t="s">
        <v>145</v>
      </c>
      <c r="E20" s="10"/>
      <c r="F20" s="44" t="s">
        <v>3</v>
      </c>
      <c r="G20" s="10"/>
      <c r="H20" s="10" t="s">
        <v>456</v>
      </c>
    </row>
    <row r="21" spans="1:8">
      <c r="A21" s="8"/>
      <c r="C21" s="10"/>
      <c r="D21" s="10" t="s">
        <v>144</v>
      </c>
      <c r="E21" s="10"/>
      <c r="F21" s="10"/>
      <c r="G21" s="10"/>
      <c r="H21" s="10" t="s">
        <v>12</v>
      </c>
    </row>
    <row r="22" spans="1:8">
      <c r="F22" s="11" t="s">
        <v>285</v>
      </c>
      <c r="H22" s="10" t="s">
        <v>11</v>
      </c>
    </row>
    <row r="23" spans="1:8">
      <c r="D23" s="11" t="s">
        <v>357</v>
      </c>
      <c r="F23" s="44" t="s">
        <v>3</v>
      </c>
      <c r="H23" s="10" t="s">
        <v>124</v>
      </c>
    </row>
    <row r="24" spans="1:8">
      <c r="D24" s="10" t="s">
        <v>3</v>
      </c>
      <c r="F24" s="44" t="s">
        <v>13</v>
      </c>
      <c r="H24" s="10" t="s">
        <v>457</v>
      </c>
    </row>
    <row r="25" spans="1:8">
      <c r="D25" s="10" t="s">
        <v>354</v>
      </c>
      <c r="F25" s="44" t="s">
        <v>286</v>
      </c>
      <c r="H25" s="10" t="s">
        <v>458</v>
      </c>
    </row>
    <row r="26" spans="1:8">
      <c r="D26" s="10" t="s">
        <v>355</v>
      </c>
      <c r="F26" s="44" t="s">
        <v>104</v>
      </c>
      <c r="H26" s="10" t="s">
        <v>459</v>
      </c>
    </row>
    <row r="27" spans="1:8">
      <c r="F27" s="44" t="s">
        <v>287</v>
      </c>
    </row>
    <row r="28" spans="1:8">
      <c r="H28" s="11" t="s">
        <v>143</v>
      </c>
    </row>
    <row r="29" spans="1:8">
      <c r="D29" s="11" t="s">
        <v>415</v>
      </c>
      <c r="F29" s="11" t="s">
        <v>310</v>
      </c>
      <c r="H29" s="10" t="s">
        <v>3</v>
      </c>
    </row>
    <row r="30" spans="1:8">
      <c r="D30" s="10" t="s">
        <v>416</v>
      </c>
      <c r="F30" s="44" t="s">
        <v>3</v>
      </c>
      <c r="H30" s="10" t="s">
        <v>126</v>
      </c>
    </row>
    <row r="31" spans="1:8">
      <c r="D31" s="10" t="s">
        <v>417</v>
      </c>
      <c r="F31" s="44" t="s">
        <v>316</v>
      </c>
      <c r="H31" s="10" t="s">
        <v>127</v>
      </c>
    </row>
    <row r="32" spans="1:8">
      <c r="D32" s="10" t="s">
        <v>418</v>
      </c>
      <c r="F32" s="44" t="s">
        <v>317</v>
      </c>
      <c r="H32" s="10" t="s">
        <v>128</v>
      </c>
    </row>
    <row r="33" spans="4:8">
      <c r="D33" s="10" t="s">
        <v>419</v>
      </c>
      <c r="F33" s="44" t="s">
        <v>318</v>
      </c>
      <c r="H33" s="10" t="s">
        <v>130</v>
      </c>
    </row>
    <row r="34" spans="4:8">
      <c r="H34" s="10" t="s">
        <v>131</v>
      </c>
    </row>
    <row r="35" spans="4:8">
      <c r="F35" s="44" t="s">
        <v>3</v>
      </c>
      <c r="H35" s="10" t="s">
        <v>132</v>
      </c>
    </row>
    <row r="36" spans="4:8">
      <c r="F36" s="44" t="s">
        <v>326</v>
      </c>
      <c r="H36" s="10" t="s">
        <v>144</v>
      </c>
    </row>
    <row r="37" spans="4:8">
      <c r="F37" s="44" t="s">
        <v>327</v>
      </c>
      <c r="H37" s="10" t="s">
        <v>129</v>
      </c>
    </row>
    <row r="38" spans="4:8">
      <c r="F38" s="44" t="s">
        <v>328</v>
      </c>
    </row>
    <row r="40" spans="4:8">
      <c r="F40" s="11" t="s">
        <v>331</v>
      </c>
    </row>
    <row r="41" spans="4:8">
      <c r="F41" s="44" t="s">
        <v>3</v>
      </c>
    </row>
    <row r="42" spans="4:8">
      <c r="F42" s="44" t="s">
        <v>323</v>
      </c>
    </row>
    <row r="43" spans="4:8">
      <c r="F43" s="44" t="s">
        <v>324</v>
      </c>
    </row>
    <row r="44" spans="4:8">
      <c r="F44" s="44" t="s">
        <v>75</v>
      </c>
    </row>
  </sheetData>
  <pageMargins left="0.7" right="0.7" top="0.78740157499999996" bottom="0.78740157499999996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0BB3B-2787-488D-A4F1-C41703367ADB}">
  <sheetPr codeName="Tabelle7"/>
  <dimension ref="A1:K66"/>
  <sheetViews>
    <sheetView topLeftCell="A31" workbookViewId="0">
      <selection activeCell="B13" sqref="B13:I20"/>
    </sheetView>
  </sheetViews>
  <sheetFormatPr baseColWidth="10" defaultColWidth="11.5703125" defaultRowHeight="12.75"/>
  <cols>
    <col min="1" max="16384" width="11.5703125" style="2"/>
  </cols>
  <sheetData>
    <row r="1" spans="1:11" ht="60">
      <c r="A1" s="18" t="s">
        <v>170</v>
      </c>
      <c r="B1" s="19" t="s">
        <v>7</v>
      </c>
      <c r="C1" s="20" t="s">
        <v>171</v>
      </c>
      <c r="D1" s="20" t="s">
        <v>172</v>
      </c>
      <c r="E1" s="20" t="s">
        <v>173</v>
      </c>
      <c r="F1" s="20" t="s">
        <v>174</v>
      </c>
      <c r="G1" s="21" t="s">
        <v>175</v>
      </c>
      <c r="H1" s="20" t="s">
        <v>176</v>
      </c>
      <c r="I1" s="22" t="s">
        <v>177</v>
      </c>
      <c r="J1" s="23" t="s">
        <v>178</v>
      </c>
      <c r="K1" s="23" t="s">
        <v>179</v>
      </c>
    </row>
    <row r="2" spans="1:11" ht="45">
      <c r="A2" s="24"/>
      <c r="B2" s="25"/>
      <c r="C2" s="26"/>
      <c r="D2" s="26"/>
      <c r="E2" s="26"/>
      <c r="F2" s="26"/>
      <c r="G2" s="27"/>
      <c r="H2" s="26"/>
      <c r="I2" s="28" t="s">
        <v>3</v>
      </c>
      <c r="J2" s="29"/>
      <c r="K2" s="29"/>
    </row>
    <row r="3" spans="1:11">
      <c r="A3" s="30">
        <v>12</v>
      </c>
      <c r="B3" s="31"/>
      <c r="C3" s="32" t="s">
        <v>180</v>
      </c>
      <c r="D3" s="32">
        <v>2</v>
      </c>
      <c r="E3" s="32">
        <v>0.5</v>
      </c>
      <c r="F3" s="32" t="s">
        <v>181</v>
      </c>
      <c r="G3" s="33">
        <v>-29</v>
      </c>
      <c r="H3" s="32">
        <v>1</v>
      </c>
      <c r="I3" s="34" t="str">
        <f>TRIM(CONCATENATE("R",A3,"  ",B3))</f>
        <v>R12</v>
      </c>
      <c r="J3" s="35">
        <v>10900</v>
      </c>
      <c r="K3" s="35">
        <v>10200</v>
      </c>
    </row>
    <row r="4" spans="1:11">
      <c r="A4" s="30">
        <v>22</v>
      </c>
      <c r="B4" s="31"/>
      <c r="C4" s="32" t="s">
        <v>180</v>
      </c>
      <c r="D4" s="32">
        <v>2</v>
      </c>
      <c r="E4" s="32">
        <v>0.3</v>
      </c>
      <c r="F4" s="32" t="s">
        <v>181</v>
      </c>
      <c r="G4" s="33">
        <v>-41</v>
      </c>
      <c r="H4" s="32">
        <v>5.5E-2</v>
      </c>
      <c r="I4" s="34" t="str">
        <f t="shared" ref="I4:I65" si="0">TRIM(CONCATENATE("R",A4,"  ",B4))</f>
        <v>R22</v>
      </c>
      <c r="J4" s="35">
        <v>1810</v>
      </c>
      <c r="K4" s="35">
        <v>1760</v>
      </c>
    </row>
    <row r="5" spans="1:11">
      <c r="A5" s="30">
        <v>30</v>
      </c>
      <c r="B5" s="31"/>
      <c r="C5" s="32" t="s">
        <v>182</v>
      </c>
      <c r="D5" s="32">
        <v>2</v>
      </c>
      <c r="E5" s="32">
        <v>1.7000000000000001E-2</v>
      </c>
      <c r="F5" s="32">
        <v>0.41699999999999998</v>
      </c>
      <c r="G5" s="33">
        <v>40</v>
      </c>
      <c r="H5" s="32" t="s">
        <v>181</v>
      </c>
      <c r="I5" s="34" t="str">
        <f t="shared" si="0"/>
        <v>R30</v>
      </c>
      <c r="J5" s="35">
        <v>9</v>
      </c>
      <c r="K5" s="35">
        <v>9</v>
      </c>
    </row>
    <row r="6" spans="1:11">
      <c r="A6" s="30">
        <v>32</v>
      </c>
      <c r="B6" s="31"/>
      <c r="C6" s="32" t="s">
        <v>183</v>
      </c>
      <c r="D6" s="32">
        <v>1</v>
      </c>
      <c r="E6" s="32">
        <v>6.0999999999999999E-2</v>
      </c>
      <c r="F6" s="32">
        <v>0.307</v>
      </c>
      <c r="G6" s="33">
        <v>-52</v>
      </c>
      <c r="H6" s="32">
        <v>0</v>
      </c>
      <c r="I6" s="34" t="str">
        <f t="shared" si="0"/>
        <v>R32</v>
      </c>
      <c r="J6" s="35">
        <v>675</v>
      </c>
      <c r="K6" s="35">
        <v>677</v>
      </c>
    </row>
    <row r="7" spans="1:11">
      <c r="A7" s="30">
        <v>50</v>
      </c>
      <c r="B7" s="31" t="s">
        <v>184</v>
      </c>
      <c r="C7" s="32" t="s">
        <v>185</v>
      </c>
      <c r="D7" s="32">
        <v>1</v>
      </c>
      <c r="E7" s="32">
        <v>6.0000000000000001E-3</v>
      </c>
      <c r="F7" s="32">
        <v>3.2000000000000001E-2</v>
      </c>
      <c r="G7" s="33">
        <v>-161</v>
      </c>
      <c r="H7" s="32">
        <v>0</v>
      </c>
      <c r="I7" s="34" t="str">
        <f t="shared" si="0"/>
        <v>R50 Methan</v>
      </c>
      <c r="J7" s="35">
        <v>30</v>
      </c>
      <c r="K7" s="35">
        <v>30</v>
      </c>
    </row>
    <row r="8" spans="1:11">
      <c r="A8" s="30">
        <v>125</v>
      </c>
      <c r="B8" s="31"/>
      <c r="C8" s="32"/>
      <c r="D8" s="32"/>
      <c r="E8" s="32"/>
      <c r="F8" s="32"/>
      <c r="G8" s="33"/>
      <c r="H8" s="32"/>
      <c r="I8" s="34" t="str">
        <f t="shared" si="0"/>
        <v>R125</v>
      </c>
      <c r="J8" s="35">
        <v>3500</v>
      </c>
      <c r="K8" s="35">
        <v>3170</v>
      </c>
    </row>
    <row r="9" spans="1:11">
      <c r="A9" s="30">
        <v>170</v>
      </c>
      <c r="B9" s="31" t="s">
        <v>186</v>
      </c>
      <c r="C9" s="32" t="s">
        <v>185</v>
      </c>
      <c r="D9" s="32">
        <v>1</v>
      </c>
      <c r="E9" s="32">
        <v>8.6E-3</v>
      </c>
      <c r="F9" s="32">
        <v>3.7999999999999999E-2</v>
      </c>
      <c r="G9" s="33">
        <v>-89</v>
      </c>
      <c r="H9" s="32">
        <v>0</v>
      </c>
      <c r="I9" s="34" t="str">
        <f t="shared" si="0"/>
        <v>R170 Ethan</v>
      </c>
      <c r="J9" s="35">
        <v>6</v>
      </c>
      <c r="K9" s="35">
        <v>6</v>
      </c>
    </row>
    <row r="10" spans="1:11">
      <c r="A10" s="30">
        <v>290</v>
      </c>
      <c r="B10" s="31" t="s">
        <v>187</v>
      </c>
      <c r="C10" s="32" t="s">
        <v>185</v>
      </c>
      <c r="D10" s="32">
        <v>1</v>
      </c>
      <c r="E10" s="32">
        <v>8.0000000000000002E-3</v>
      </c>
      <c r="F10" s="32">
        <v>3.5999999999999997E-2</v>
      </c>
      <c r="G10" s="33">
        <v>-42</v>
      </c>
      <c r="H10" s="32">
        <v>0</v>
      </c>
      <c r="I10" s="34" t="str">
        <f t="shared" si="0"/>
        <v>R290 Propan</v>
      </c>
      <c r="J10" s="35">
        <v>3</v>
      </c>
      <c r="K10" s="35">
        <v>3</v>
      </c>
    </row>
    <row r="11" spans="1:11">
      <c r="A11" s="30">
        <v>600</v>
      </c>
      <c r="B11" s="31" t="s">
        <v>188</v>
      </c>
      <c r="C11" s="32" t="s">
        <v>185</v>
      </c>
      <c r="D11" s="32">
        <v>1</v>
      </c>
      <c r="E11" s="32">
        <v>8.8999999999999996E-2</v>
      </c>
      <c r="F11" s="32">
        <v>3.7999999999999999E-2</v>
      </c>
      <c r="G11" s="33">
        <v>0</v>
      </c>
      <c r="H11" s="32">
        <v>0</v>
      </c>
      <c r="I11" s="34" t="str">
        <f t="shared" si="0"/>
        <v>R600 Butan</v>
      </c>
      <c r="J11" s="35">
        <v>4</v>
      </c>
      <c r="K11" s="35">
        <v>4</v>
      </c>
    </row>
    <row r="12" spans="1:11">
      <c r="A12" s="30">
        <v>601</v>
      </c>
      <c r="B12" s="31" t="s">
        <v>189</v>
      </c>
      <c r="C12" s="32" t="s">
        <v>185</v>
      </c>
      <c r="D12" s="32">
        <v>1</v>
      </c>
      <c r="E12" s="32">
        <v>8.0000000000000002E-3</v>
      </c>
      <c r="F12" s="32">
        <v>3.5000000000000003E-2</v>
      </c>
      <c r="G12" s="33">
        <v>36</v>
      </c>
      <c r="H12" s="32">
        <v>0</v>
      </c>
      <c r="I12" s="34" t="str">
        <f t="shared" si="0"/>
        <v>R601 Pentan</v>
      </c>
      <c r="J12" s="35">
        <v>5</v>
      </c>
      <c r="K12" s="35">
        <v>5</v>
      </c>
    </row>
    <row r="13" spans="1:11">
      <c r="A13" s="30">
        <v>717</v>
      </c>
      <c r="B13" s="31" t="s">
        <v>190</v>
      </c>
      <c r="C13" s="32" t="s">
        <v>191</v>
      </c>
      <c r="D13" s="32">
        <v>1</v>
      </c>
      <c r="E13" s="32">
        <v>3.5E-4</v>
      </c>
      <c r="F13" s="32">
        <v>0.11600000000000001</v>
      </c>
      <c r="G13" s="33">
        <v>-33</v>
      </c>
      <c r="H13" s="32">
        <v>0</v>
      </c>
      <c r="I13" s="34" t="str">
        <f t="shared" si="0"/>
        <v>R717 Ammoniak</v>
      </c>
      <c r="J13" s="35">
        <v>0</v>
      </c>
      <c r="K13" s="35">
        <v>0</v>
      </c>
    </row>
    <row r="14" spans="1:11" ht="18.75">
      <c r="A14" s="30">
        <v>744</v>
      </c>
      <c r="B14" s="31" t="s">
        <v>192</v>
      </c>
      <c r="C14" s="32" t="s">
        <v>180</v>
      </c>
      <c r="D14" s="32">
        <v>2</v>
      </c>
      <c r="E14" s="32">
        <v>0.1</v>
      </c>
      <c r="F14" s="32" t="s">
        <v>181</v>
      </c>
      <c r="G14" s="33">
        <v>-78</v>
      </c>
      <c r="H14" s="32">
        <v>0</v>
      </c>
      <c r="I14" s="34" t="str">
        <f t="shared" si="0"/>
        <v>R744 CO2</v>
      </c>
      <c r="J14" s="35">
        <v>1</v>
      </c>
      <c r="K14" s="35">
        <v>1</v>
      </c>
    </row>
    <row r="15" spans="1:11">
      <c r="A15" s="30">
        <v>1150</v>
      </c>
      <c r="B15" s="31" t="s">
        <v>193</v>
      </c>
      <c r="C15" s="32" t="s">
        <v>185</v>
      </c>
      <c r="D15" s="32">
        <v>1</v>
      </c>
      <c r="E15" s="32">
        <v>6.0000000000000001E-3</v>
      </c>
      <c r="F15" s="32">
        <v>3.5999999999999997E-2</v>
      </c>
      <c r="G15" s="33">
        <v>-104</v>
      </c>
      <c r="H15" s="32">
        <v>0</v>
      </c>
      <c r="I15" s="34" t="str">
        <f t="shared" si="0"/>
        <v>R1150 Ethen</v>
      </c>
      <c r="J15" s="35">
        <v>4</v>
      </c>
      <c r="K15" s="35">
        <v>4</v>
      </c>
    </row>
    <row r="16" spans="1:11">
      <c r="A16" s="30">
        <v>1270</v>
      </c>
      <c r="B16" s="31" t="s">
        <v>194</v>
      </c>
      <c r="C16" s="32" t="s">
        <v>185</v>
      </c>
      <c r="D16" s="32">
        <v>1</v>
      </c>
      <c r="E16" s="32">
        <v>8.0000000000000002E-3</v>
      </c>
      <c r="F16" s="32">
        <v>4.5999999999999999E-2</v>
      </c>
      <c r="G16" s="33">
        <v>-48</v>
      </c>
      <c r="H16" s="32">
        <v>0</v>
      </c>
      <c r="I16" s="34" t="str">
        <f t="shared" si="0"/>
        <v>R1270 Propen</v>
      </c>
      <c r="J16" s="35">
        <v>2</v>
      </c>
      <c r="K16" s="35">
        <v>2</v>
      </c>
    </row>
    <row r="17" spans="1:11">
      <c r="A17" s="30" t="s">
        <v>195</v>
      </c>
      <c r="B17" s="31"/>
      <c r="C17" s="32" t="s">
        <v>180</v>
      </c>
      <c r="D17" s="32">
        <v>2</v>
      </c>
      <c r="E17" s="32">
        <v>8.5999999999999993E-2</v>
      </c>
      <c r="F17" s="33" t="s">
        <v>181</v>
      </c>
      <c r="G17" s="33">
        <v>18.100000000000001</v>
      </c>
      <c r="H17" s="32">
        <v>0</v>
      </c>
      <c r="I17" s="34" t="str">
        <f t="shared" si="0"/>
        <v>R1233zd</v>
      </c>
      <c r="J17" s="35">
        <v>4.5</v>
      </c>
      <c r="K17" s="35">
        <v>1</v>
      </c>
    </row>
    <row r="18" spans="1:11">
      <c r="A18" s="30" t="s">
        <v>196</v>
      </c>
      <c r="B18" s="31"/>
      <c r="C18" s="32" t="s">
        <v>183</v>
      </c>
      <c r="D18" s="32">
        <v>1</v>
      </c>
      <c r="E18" s="32">
        <v>5.8000000000000003E-2</v>
      </c>
      <c r="F18" s="32">
        <v>0.28899999999999998</v>
      </c>
      <c r="G18" s="33">
        <v>-26</v>
      </c>
      <c r="H18" s="32">
        <v>0</v>
      </c>
      <c r="I18" s="34" t="str">
        <f t="shared" si="0"/>
        <v>R1234yf</v>
      </c>
      <c r="J18" s="35">
        <v>4</v>
      </c>
      <c r="K18" s="35">
        <v>1</v>
      </c>
    </row>
    <row r="19" spans="1:11">
      <c r="A19" s="30" t="s">
        <v>197</v>
      </c>
      <c r="B19" s="31"/>
      <c r="C19" s="32" t="s">
        <v>183</v>
      </c>
      <c r="D19" s="32">
        <v>2</v>
      </c>
      <c r="E19" s="32">
        <v>6.0999999999999999E-2</v>
      </c>
      <c r="F19" s="32">
        <v>0.30299999999999999</v>
      </c>
      <c r="G19" s="33">
        <v>-19</v>
      </c>
      <c r="H19" s="32">
        <v>0</v>
      </c>
      <c r="I19" s="34" t="str">
        <f t="shared" si="0"/>
        <v>R1234ze</v>
      </c>
      <c r="J19" s="35">
        <v>7</v>
      </c>
      <c r="K19" s="35">
        <v>1</v>
      </c>
    </row>
    <row r="20" spans="1:11">
      <c r="A20" s="30" t="s">
        <v>198</v>
      </c>
      <c r="B20" s="31"/>
      <c r="C20" s="32" t="s">
        <v>180</v>
      </c>
      <c r="D20" s="32">
        <v>2</v>
      </c>
      <c r="E20" s="32">
        <v>0.25</v>
      </c>
      <c r="F20" s="32" t="s">
        <v>181</v>
      </c>
      <c r="G20" s="33">
        <v>-26</v>
      </c>
      <c r="H20" s="32">
        <v>0</v>
      </c>
      <c r="I20" s="34" t="str">
        <f t="shared" si="0"/>
        <v>R134a</v>
      </c>
      <c r="J20" s="35">
        <v>1430</v>
      </c>
      <c r="K20" s="35">
        <v>1300</v>
      </c>
    </row>
    <row r="21" spans="1:11">
      <c r="A21" s="30" t="s">
        <v>199</v>
      </c>
      <c r="B21" s="31"/>
      <c r="C21" s="32"/>
      <c r="D21" s="32"/>
      <c r="E21" s="32"/>
      <c r="F21" s="32"/>
      <c r="G21" s="33"/>
      <c r="H21" s="32"/>
      <c r="I21" s="34" t="str">
        <f t="shared" si="0"/>
        <v>R143a</v>
      </c>
      <c r="J21" s="35">
        <v>4470</v>
      </c>
      <c r="K21" s="35">
        <v>4800</v>
      </c>
    </row>
    <row r="22" spans="1:11">
      <c r="A22" s="30" t="s">
        <v>200</v>
      </c>
      <c r="B22" s="31"/>
      <c r="C22" s="32" t="s">
        <v>201</v>
      </c>
      <c r="D22" s="32">
        <v>1</v>
      </c>
      <c r="E22" s="32">
        <v>2.7E-2</v>
      </c>
      <c r="F22" s="32">
        <v>0.13</v>
      </c>
      <c r="G22" s="33">
        <v>-25</v>
      </c>
      <c r="H22" s="32">
        <v>0</v>
      </c>
      <c r="I22" s="34" t="str">
        <f t="shared" si="0"/>
        <v>R152a</v>
      </c>
      <c r="J22" s="35">
        <v>124</v>
      </c>
      <c r="K22" s="35">
        <v>138</v>
      </c>
    </row>
    <row r="23" spans="1:11">
      <c r="A23" s="30" t="s">
        <v>202</v>
      </c>
      <c r="B23" s="31"/>
      <c r="C23" s="32" t="s">
        <v>203</v>
      </c>
      <c r="D23" s="32">
        <v>1</v>
      </c>
      <c r="E23" s="32">
        <v>0.19</v>
      </c>
      <c r="F23" s="33" t="s">
        <v>181</v>
      </c>
      <c r="G23" s="33">
        <v>15</v>
      </c>
      <c r="H23" s="32">
        <v>0</v>
      </c>
      <c r="I23" s="34" t="str">
        <f t="shared" si="0"/>
        <v>R245fa</v>
      </c>
      <c r="J23" s="35">
        <v>1030</v>
      </c>
      <c r="K23" s="35">
        <v>856</v>
      </c>
    </row>
    <row r="24" spans="1:11">
      <c r="A24" s="30" t="s">
        <v>204</v>
      </c>
      <c r="B24" s="31"/>
      <c r="C24" s="32" t="s">
        <v>180</v>
      </c>
      <c r="D24" s="32">
        <v>2</v>
      </c>
      <c r="E24" s="32">
        <v>0.52</v>
      </c>
      <c r="F24" s="32" t="s">
        <v>181</v>
      </c>
      <c r="G24" s="33" t="s">
        <v>205</v>
      </c>
      <c r="H24" s="32">
        <v>0</v>
      </c>
      <c r="I24" s="34" t="str">
        <f t="shared" si="0"/>
        <v>R404A</v>
      </c>
      <c r="J24" s="35">
        <v>3940</v>
      </c>
      <c r="K24" s="35">
        <v>3940</v>
      </c>
    </row>
    <row r="25" spans="1:11">
      <c r="A25" s="30" t="s">
        <v>206</v>
      </c>
      <c r="B25" s="31"/>
      <c r="C25" s="32" t="s">
        <v>180</v>
      </c>
      <c r="D25" s="32">
        <v>2</v>
      </c>
      <c r="E25" s="32">
        <v>0.31</v>
      </c>
      <c r="F25" s="32" t="s">
        <v>181</v>
      </c>
      <c r="G25" s="33" t="s">
        <v>207</v>
      </c>
      <c r="H25" s="32">
        <v>0</v>
      </c>
      <c r="I25" s="34" t="str">
        <f t="shared" si="0"/>
        <v>R407C</v>
      </c>
      <c r="J25" s="35">
        <v>1774</v>
      </c>
      <c r="K25" s="35">
        <v>1620</v>
      </c>
    </row>
    <row r="26" spans="1:11">
      <c r="A26" s="30" t="s">
        <v>208</v>
      </c>
      <c r="B26" s="31"/>
      <c r="C26" s="32" t="s">
        <v>180</v>
      </c>
      <c r="D26" s="32">
        <v>2</v>
      </c>
      <c r="E26" s="32">
        <v>0.32</v>
      </c>
      <c r="F26" s="32" t="s">
        <v>181</v>
      </c>
      <c r="G26" s="33" t="s">
        <v>209</v>
      </c>
      <c r="H26" s="32">
        <v>0</v>
      </c>
      <c r="I26" s="34" t="str">
        <f t="shared" si="0"/>
        <v>R407F</v>
      </c>
      <c r="J26" s="35">
        <v>1825</v>
      </c>
      <c r="K26" s="35">
        <v>1670</v>
      </c>
    </row>
    <row r="27" spans="1:11">
      <c r="A27" s="30" t="s">
        <v>210</v>
      </c>
      <c r="B27" s="31"/>
      <c r="C27" s="32" t="s">
        <v>180</v>
      </c>
      <c r="D27" s="32">
        <v>2</v>
      </c>
      <c r="E27" s="32">
        <v>0.44</v>
      </c>
      <c r="F27" s="32" t="s">
        <v>181</v>
      </c>
      <c r="G27" s="33" t="s">
        <v>211</v>
      </c>
      <c r="H27" s="32">
        <v>0</v>
      </c>
      <c r="I27" s="34" t="str">
        <f t="shared" si="0"/>
        <v>R410A</v>
      </c>
      <c r="J27" s="35">
        <v>2088</v>
      </c>
      <c r="K27" s="35">
        <v>1920</v>
      </c>
    </row>
    <row r="28" spans="1:11">
      <c r="A28" s="30" t="s">
        <v>212</v>
      </c>
      <c r="B28" s="31"/>
      <c r="C28" s="32" t="s">
        <v>201</v>
      </c>
      <c r="D28" s="32">
        <v>1</v>
      </c>
      <c r="E28" s="32">
        <v>0.08</v>
      </c>
      <c r="F28" s="32">
        <v>0.375</v>
      </c>
      <c r="G28" s="33" t="s">
        <v>213</v>
      </c>
      <c r="H28" s="32">
        <v>0</v>
      </c>
      <c r="I28" s="34" t="str">
        <f t="shared" si="0"/>
        <v>R413A</v>
      </c>
      <c r="J28" s="35">
        <v>2053</v>
      </c>
      <c r="K28" s="35">
        <v>1950</v>
      </c>
    </row>
    <row r="29" spans="1:11">
      <c r="A29" s="30" t="s">
        <v>214</v>
      </c>
      <c r="B29" s="31"/>
      <c r="C29" s="32" t="s">
        <v>180</v>
      </c>
      <c r="D29" s="32">
        <v>2</v>
      </c>
      <c r="E29" s="32">
        <v>0.15</v>
      </c>
      <c r="F29" s="32" t="s">
        <v>181</v>
      </c>
      <c r="G29" s="33" t="s">
        <v>215</v>
      </c>
      <c r="H29" s="32">
        <v>0</v>
      </c>
      <c r="I29" s="34" t="str">
        <f t="shared" si="0"/>
        <v>R417A</v>
      </c>
      <c r="J29" s="35">
        <v>2346</v>
      </c>
      <c r="K29" s="35">
        <v>2130</v>
      </c>
    </row>
    <row r="30" spans="1:11">
      <c r="A30" s="30" t="s">
        <v>216</v>
      </c>
      <c r="B30" s="31"/>
      <c r="C30" s="32" t="s">
        <v>180</v>
      </c>
      <c r="D30" s="32">
        <v>2</v>
      </c>
      <c r="E30" s="32">
        <v>0.28999999999999998</v>
      </c>
      <c r="F30" s="32" t="s">
        <v>181</v>
      </c>
      <c r="G30" s="33" t="s">
        <v>217</v>
      </c>
      <c r="H30" s="32">
        <v>0</v>
      </c>
      <c r="I30" s="34" t="str">
        <f t="shared" si="0"/>
        <v>R422D</v>
      </c>
      <c r="J30" s="35">
        <v>2729</v>
      </c>
      <c r="K30" s="35">
        <v>2470</v>
      </c>
    </row>
    <row r="31" spans="1:11">
      <c r="A31" s="30" t="s">
        <v>218</v>
      </c>
      <c r="B31" s="31"/>
      <c r="C31" s="32" t="s">
        <v>180</v>
      </c>
      <c r="D31" s="32">
        <v>2</v>
      </c>
      <c r="E31" s="32">
        <v>0.3</v>
      </c>
      <c r="F31" s="32" t="s">
        <v>181</v>
      </c>
      <c r="G31" s="33" t="s">
        <v>219</v>
      </c>
      <c r="H31" s="32">
        <v>0</v>
      </c>
      <c r="I31" s="34" t="str">
        <f t="shared" si="0"/>
        <v>R423A</v>
      </c>
      <c r="J31" s="35">
        <v>2280</v>
      </c>
      <c r="K31" s="35">
        <v>2270</v>
      </c>
    </row>
    <row r="32" spans="1:11">
      <c r="A32" s="30" t="s">
        <v>220</v>
      </c>
      <c r="B32" s="31"/>
      <c r="C32" s="32" t="s">
        <v>185</v>
      </c>
      <c r="D32" s="32">
        <v>1</v>
      </c>
      <c r="E32" s="32">
        <v>9.8000000000000004E-2</v>
      </c>
      <c r="F32" s="32">
        <v>5.1999999999999998E-2</v>
      </c>
      <c r="G32" s="33" t="s">
        <v>221</v>
      </c>
      <c r="H32" s="32">
        <v>0</v>
      </c>
      <c r="I32" s="34" t="str">
        <f t="shared" si="0"/>
        <v>R429A</v>
      </c>
      <c r="J32" s="35">
        <v>15.3</v>
      </c>
      <c r="K32" s="35">
        <v>15.3</v>
      </c>
    </row>
    <row r="33" spans="1:11">
      <c r="A33" s="30" t="s">
        <v>222</v>
      </c>
      <c r="B33" s="31"/>
      <c r="C33" s="32" t="s">
        <v>185</v>
      </c>
      <c r="D33" s="32">
        <v>1</v>
      </c>
      <c r="E33" s="32">
        <v>0.1</v>
      </c>
      <c r="F33" s="32">
        <v>8.4000000000000005E-2</v>
      </c>
      <c r="G33" s="33" t="s">
        <v>223</v>
      </c>
      <c r="H33" s="32">
        <v>0</v>
      </c>
      <c r="I33" s="34" t="str">
        <f t="shared" si="0"/>
        <v>R430A</v>
      </c>
      <c r="J33" s="35">
        <v>106</v>
      </c>
      <c r="K33" s="35">
        <v>106</v>
      </c>
    </row>
    <row r="34" spans="1:11">
      <c r="A34" s="30" t="s">
        <v>224</v>
      </c>
      <c r="B34" s="31"/>
      <c r="C34" s="32" t="s">
        <v>185</v>
      </c>
      <c r="D34" s="32">
        <v>1</v>
      </c>
      <c r="E34" s="32">
        <v>6.0000000000000001E-3</v>
      </c>
      <c r="F34" s="32">
        <v>3.2000000000000001E-2</v>
      </c>
      <c r="G34" s="33" t="s">
        <v>225</v>
      </c>
      <c r="H34" s="32">
        <v>0</v>
      </c>
      <c r="I34" s="34" t="str">
        <f t="shared" si="0"/>
        <v>R433C</v>
      </c>
      <c r="J34" s="36">
        <v>2.8</v>
      </c>
      <c r="K34" s="36">
        <v>2.8</v>
      </c>
    </row>
    <row r="35" spans="1:11">
      <c r="A35" s="30" t="s">
        <v>226</v>
      </c>
      <c r="B35" s="31"/>
      <c r="C35" s="32" t="s">
        <v>201</v>
      </c>
      <c r="D35" s="32">
        <v>1</v>
      </c>
      <c r="E35" s="32">
        <v>2.5000000000000001E-2</v>
      </c>
      <c r="F35" s="32">
        <v>0.124</v>
      </c>
      <c r="G35" s="33" t="s">
        <v>227</v>
      </c>
      <c r="H35" s="32">
        <v>0</v>
      </c>
      <c r="I35" s="34" t="str">
        <f t="shared" si="0"/>
        <v>R440A</v>
      </c>
      <c r="J35" s="35">
        <v>156</v>
      </c>
      <c r="K35" s="35">
        <v>156</v>
      </c>
    </row>
    <row r="36" spans="1:11">
      <c r="A36" s="30" t="s">
        <v>228</v>
      </c>
      <c r="B36" s="31"/>
      <c r="C36" s="32" t="s">
        <v>185</v>
      </c>
      <c r="D36" s="32">
        <v>1</v>
      </c>
      <c r="E36" s="32">
        <v>6.3E-3</v>
      </c>
      <c r="F36" s="32">
        <v>3.2000000000000001E-2</v>
      </c>
      <c r="G36" s="33" t="s">
        <v>229</v>
      </c>
      <c r="H36" s="32">
        <v>0</v>
      </c>
      <c r="I36" s="34" t="str">
        <f t="shared" si="0"/>
        <v>R441A</v>
      </c>
      <c r="J36" s="36">
        <v>3.5</v>
      </c>
      <c r="K36" s="36">
        <v>3.5</v>
      </c>
    </row>
    <row r="37" spans="1:11">
      <c r="A37" s="30" t="s">
        <v>230</v>
      </c>
      <c r="B37" s="31"/>
      <c r="C37" s="32" t="s">
        <v>185</v>
      </c>
      <c r="D37" s="32">
        <v>1</v>
      </c>
      <c r="E37" s="32">
        <v>3.0000000000000001E-3</v>
      </c>
      <c r="F37" s="32">
        <v>3.5999999999999997E-2</v>
      </c>
      <c r="G37" s="33" t="s">
        <v>231</v>
      </c>
      <c r="H37" s="32">
        <v>0</v>
      </c>
      <c r="I37" s="34" t="str">
        <f t="shared" si="0"/>
        <v>R443A</v>
      </c>
      <c r="J37" s="36">
        <v>2.5</v>
      </c>
      <c r="K37" s="36">
        <v>2.5</v>
      </c>
    </row>
    <row r="38" spans="1:11">
      <c r="A38" s="30" t="s">
        <v>232</v>
      </c>
      <c r="B38" s="31"/>
      <c r="C38" s="32" t="s">
        <v>183</v>
      </c>
      <c r="D38" s="32">
        <v>1</v>
      </c>
      <c r="E38" s="32">
        <v>6.5000000000000002E-2</v>
      </c>
      <c r="F38" s="32">
        <v>0.32400000000000001</v>
      </c>
      <c r="G38" s="33" t="s">
        <v>233</v>
      </c>
      <c r="H38" s="32">
        <v>0</v>
      </c>
      <c r="I38" s="34" t="str">
        <f t="shared" si="0"/>
        <v>R444A</v>
      </c>
      <c r="J38" s="35">
        <v>93</v>
      </c>
      <c r="K38" s="35">
        <v>89</v>
      </c>
    </row>
    <row r="39" spans="1:11">
      <c r="A39" s="30" t="s">
        <v>234</v>
      </c>
      <c r="B39" s="31"/>
      <c r="C39" s="32" t="s">
        <v>183</v>
      </c>
      <c r="D39" s="32">
        <v>1</v>
      </c>
      <c r="E39" s="32">
        <v>5.2999999999999999E-2</v>
      </c>
      <c r="F39" s="32">
        <v>0.26600000000000001</v>
      </c>
      <c r="G39" s="33" t="s">
        <v>235</v>
      </c>
      <c r="H39" s="32">
        <v>0</v>
      </c>
      <c r="I39" s="34" t="str">
        <f t="shared" si="0"/>
        <v>R445A</v>
      </c>
      <c r="J39" s="36">
        <v>134.69999999999999</v>
      </c>
      <c r="K39" s="36">
        <v>118</v>
      </c>
    </row>
    <row r="40" spans="1:11">
      <c r="A40" s="30" t="s">
        <v>236</v>
      </c>
      <c r="B40" s="31"/>
      <c r="C40" s="32" t="s">
        <v>183</v>
      </c>
      <c r="D40" s="32">
        <v>1</v>
      </c>
      <c r="E40" s="32">
        <v>3.1E-2</v>
      </c>
      <c r="F40" s="32">
        <v>0.157</v>
      </c>
      <c r="G40" s="33" t="s">
        <v>237</v>
      </c>
      <c r="H40" s="32">
        <v>0</v>
      </c>
      <c r="I40" s="34" t="str">
        <f t="shared" si="0"/>
        <v>R446A</v>
      </c>
      <c r="J40" s="36">
        <v>461.2</v>
      </c>
      <c r="K40" s="36">
        <v>461</v>
      </c>
    </row>
    <row r="41" spans="1:11">
      <c r="A41" s="30" t="s">
        <v>238</v>
      </c>
      <c r="B41" s="31"/>
      <c r="C41" s="32" t="s">
        <v>183</v>
      </c>
      <c r="D41" s="32">
        <v>1</v>
      </c>
      <c r="E41" s="32">
        <v>3.4000000000000002E-2</v>
      </c>
      <c r="F41" s="32">
        <v>0.16800000000000001</v>
      </c>
      <c r="G41" s="33" t="s">
        <v>239</v>
      </c>
      <c r="H41" s="32">
        <v>0</v>
      </c>
      <c r="I41" s="34" t="str">
        <f t="shared" si="0"/>
        <v>R447A</v>
      </c>
      <c r="J41" s="36">
        <v>583.5</v>
      </c>
      <c r="K41" s="36">
        <v>572</v>
      </c>
    </row>
    <row r="42" spans="1:11">
      <c r="A42" s="30" t="s">
        <v>240</v>
      </c>
      <c r="B42" s="31"/>
      <c r="C42" s="32" t="s">
        <v>180</v>
      </c>
      <c r="D42" s="32">
        <v>2</v>
      </c>
      <c r="E42" s="32">
        <v>0.38800000000000001</v>
      </c>
      <c r="F42" s="32" t="s">
        <v>181</v>
      </c>
      <c r="G42" s="33" t="s">
        <v>241</v>
      </c>
      <c r="H42" s="32">
        <v>0</v>
      </c>
      <c r="I42" s="34" t="str">
        <f t="shared" si="0"/>
        <v>R448A</v>
      </c>
      <c r="J42" s="35">
        <v>1387</v>
      </c>
      <c r="K42" s="35">
        <v>1270</v>
      </c>
    </row>
    <row r="43" spans="1:11">
      <c r="A43" s="30" t="s">
        <v>242</v>
      </c>
      <c r="B43" s="31"/>
      <c r="C43" s="32" t="s">
        <v>180</v>
      </c>
      <c r="D43" s="32">
        <v>2</v>
      </c>
      <c r="E43" s="32">
        <v>0.35699999999999998</v>
      </c>
      <c r="F43" s="32" t="s">
        <v>181</v>
      </c>
      <c r="G43" s="33" t="s">
        <v>243</v>
      </c>
      <c r="H43" s="32">
        <v>0</v>
      </c>
      <c r="I43" s="34" t="str">
        <f t="shared" si="0"/>
        <v>R449A</v>
      </c>
      <c r="J43" s="35">
        <v>1397</v>
      </c>
      <c r="K43" s="35">
        <v>1280</v>
      </c>
    </row>
    <row r="44" spans="1:11">
      <c r="A44" s="30" t="s">
        <v>244</v>
      </c>
      <c r="B44" s="31"/>
      <c r="C44" s="32" t="s">
        <v>180</v>
      </c>
      <c r="D44" s="32">
        <v>2</v>
      </c>
      <c r="E44" s="32">
        <v>0.31900000000000001</v>
      </c>
      <c r="F44" s="32" t="s">
        <v>181</v>
      </c>
      <c r="G44" s="33" t="s">
        <v>245</v>
      </c>
      <c r="H44" s="32">
        <v>0</v>
      </c>
      <c r="I44" s="34" t="str">
        <f t="shared" si="0"/>
        <v>R450A</v>
      </c>
      <c r="J44" s="36">
        <v>604.70000000000005</v>
      </c>
      <c r="K44" s="36">
        <v>547</v>
      </c>
    </row>
    <row r="45" spans="1:11">
      <c r="A45" s="30" t="s">
        <v>246</v>
      </c>
      <c r="B45" s="31"/>
      <c r="C45" s="32" t="s">
        <v>183</v>
      </c>
      <c r="D45" s="32">
        <v>1</v>
      </c>
      <c r="E45" s="32">
        <v>6.5000000000000002E-2</v>
      </c>
      <c r="F45" s="32">
        <v>0.32300000000000001</v>
      </c>
      <c r="G45" s="33" t="s">
        <v>247</v>
      </c>
      <c r="H45" s="32">
        <v>0</v>
      </c>
      <c r="I45" s="34" t="str">
        <f t="shared" si="0"/>
        <v>R451A</v>
      </c>
      <c r="J45" s="36">
        <v>149.5</v>
      </c>
      <c r="K45" s="36">
        <v>133</v>
      </c>
    </row>
    <row r="46" spans="1:11">
      <c r="A46" s="30" t="s">
        <v>248</v>
      </c>
      <c r="B46" s="31"/>
      <c r="C46" s="32" t="s">
        <v>183</v>
      </c>
      <c r="D46" s="32">
        <v>1</v>
      </c>
      <c r="E46" s="32">
        <v>6.5000000000000002E-2</v>
      </c>
      <c r="F46" s="32">
        <v>0.32300000000000001</v>
      </c>
      <c r="G46" s="33" t="s">
        <v>249</v>
      </c>
      <c r="H46" s="32">
        <v>0</v>
      </c>
      <c r="I46" s="34" t="str">
        <f t="shared" si="0"/>
        <v>R451B</v>
      </c>
      <c r="J46" s="36">
        <v>163.69999999999999</v>
      </c>
      <c r="K46" s="36">
        <v>146</v>
      </c>
    </row>
    <row r="47" spans="1:11">
      <c r="A47" s="30" t="s">
        <v>250</v>
      </c>
      <c r="B47" s="31"/>
      <c r="C47" s="32" t="s">
        <v>180</v>
      </c>
      <c r="D47" s="32">
        <v>2</v>
      </c>
      <c r="E47" s="32">
        <v>0.42299999999999999</v>
      </c>
      <c r="F47" s="32" t="s">
        <v>181</v>
      </c>
      <c r="G47" s="33" t="s">
        <v>251</v>
      </c>
      <c r="H47" s="32">
        <v>0</v>
      </c>
      <c r="I47" s="34" t="str">
        <f t="shared" si="0"/>
        <v>R452A</v>
      </c>
      <c r="J47" s="35">
        <v>2140</v>
      </c>
      <c r="K47" s="35">
        <v>1950</v>
      </c>
    </row>
    <row r="48" spans="1:11">
      <c r="A48" s="30" t="s">
        <v>252</v>
      </c>
      <c r="B48" s="31"/>
      <c r="C48" s="32" t="s">
        <v>180</v>
      </c>
      <c r="D48" s="32"/>
      <c r="E48" s="32"/>
      <c r="F48" s="32"/>
      <c r="G48" s="33" t="s">
        <v>253</v>
      </c>
      <c r="H48" s="32"/>
      <c r="I48" s="34" t="str">
        <f t="shared" si="0"/>
        <v>R453A</v>
      </c>
      <c r="J48" s="35">
        <v>1765</v>
      </c>
      <c r="K48" s="35">
        <v>1765</v>
      </c>
    </row>
    <row r="49" spans="1:11">
      <c r="A49" s="30" t="s">
        <v>254</v>
      </c>
      <c r="B49" s="31"/>
      <c r="C49" s="32" t="s">
        <v>183</v>
      </c>
      <c r="D49" s="32"/>
      <c r="E49" s="32"/>
      <c r="F49" s="32"/>
      <c r="G49" s="33"/>
      <c r="H49" s="32"/>
      <c r="I49" s="34" t="str">
        <f t="shared" si="0"/>
        <v>R454A</v>
      </c>
      <c r="J49" s="35">
        <v>238</v>
      </c>
      <c r="K49" s="35">
        <v>239</v>
      </c>
    </row>
    <row r="50" spans="1:11">
      <c r="A50" s="30" t="s">
        <v>255</v>
      </c>
      <c r="B50" s="31"/>
      <c r="C50" s="32" t="s">
        <v>183</v>
      </c>
      <c r="D50" s="32"/>
      <c r="E50" s="32"/>
      <c r="F50" s="32"/>
      <c r="G50" s="33"/>
      <c r="H50" s="32"/>
      <c r="I50" s="34" t="str">
        <f t="shared" si="0"/>
        <v>R455A</v>
      </c>
      <c r="J50" s="35"/>
      <c r="K50" s="35">
        <v>148</v>
      </c>
    </row>
    <row r="51" spans="1:11">
      <c r="A51" s="30" t="s">
        <v>256</v>
      </c>
      <c r="B51" s="31"/>
      <c r="C51" s="32" t="s">
        <v>180</v>
      </c>
      <c r="D51" s="32"/>
      <c r="E51" s="32"/>
      <c r="F51" s="32"/>
      <c r="G51" s="33"/>
      <c r="H51" s="32"/>
      <c r="I51" s="34" t="str">
        <f t="shared" si="0"/>
        <v>R456A</v>
      </c>
      <c r="J51" s="35"/>
      <c r="K51" s="35">
        <v>687</v>
      </c>
    </row>
    <row r="52" spans="1:11">
      <c r="A52" s="30" t="s">
        <v>257</v>
      </c>
      <c r="B52" s="31"/>
      <c r="C52" s="32" t="s">
        <v>183</v>
      </c>
      <c r="D52" s="32"/>
      <c r="E52" s="32"/>
      <c r="F52" s="32"/>
      <c r="G52" s="33"/>
      <c r="H52" s="32"/>
      <c r="I52" s="34" t="str">
        <f t="shared" si="0"/>
        <v>R457A</v>
      </c>
      <c r="J52" s="35"/>
      <c r="K52" s="35">
        <v>139</v>
      </c>
    </row>
    <row r="53" spans="1:11">
      <c r="A53" s="30" t="s">
        <v>258</v>
      </c>
      <c r="B53" s="31"/>
      <c r="C53" s="32" t="s">
        <v>180</v>
      </c>
      <c r="D53" s="32"/>
      <c r="E53" s="32"/>
      <c r="F53" s="32"/>
      <c r="G53" s="33"/>
      <c r="H53" s="32"/>
      <c r="I53" s="34" t="str">
        <f t="shared" si="0"/>
        <v>R458A</v>
      </c>
      <c r="J53" s="35"/>
      <c r="K53" s="35">
        <v>1650</v>
      </c>
    </row>
    <row r="54" spans="1:11">
      <c r="A54" s="30" t="s">
        <v>259</v>
      </c>
      <c r="B54" s="31"/>
      <c r="C54" s="32" t="s">
        <v>183</v>
      </c>
      <c r="D54" s="32"/>
      <c r="E54" s="32"/>
      <c r="F54" s="32"/>
      <c r="G54" s="33"/>
      <c r="H54" s="32"/>
      <c r="I54" s="34" t="str">
        <f t="shared" si="0"/>
        <v>R459A</v>
      </c>
      <c r="J54" s="35"/>
      <c r="K54" s="35">
        <v>460</v>
      </c>
    </row>
    <row r="55" spans="1:11">
      <c r="A55" s="30" t="s">
        <v>260</v>
      </c>
      <c r="B55" s="31"/>
      <c r="C55" s="32" t="s">
        <v>180</v>
      </c>
      <c r="D55" s="32"/>
      <c r="E55" s="32"/>
      <c r="F55" s="32"/>
      <c r="G55" s="33"/>
      <c r="H55" s="32"/>
      <c r="I55" s="34" t="str">
        <f t="shared" si="0"/>
        <v>R460A</v>
      </c>
      <c r="J55" s="35"/>
      <c r="K55" s="35">
        <v>2103</v>
      </c>
    </row>
    <row r="56" spans="1:11">
      <c r="A56" s="30" t="s">
        <v>261</v>
      </c>
      <c r="B56" s="31"/>
      <c r="C56" s="32" t="s">
        <v>180</v>
      </c>
      <c r="D56" s="32">
        <v>2</v>
      </c>
      <c r="E56" s="32">
        <v>0.53</v>
      </c>
      <c r="F56" s="32" t="s">
        <v>181</v>
      </c>
      <c r="G56" s="33">
        <v>-46.7</v>
      </c>
      <c r="H56" s="32">
        <v>0</v>
      </c>
      <c r="I56" s="34" t="str">
        <f t="shared" si="0"/>
        <v>R507A</v>
      </c>
      <c r="J56" s="35">
        <v>3990</v>
      </c>
      <c r="K56" s="35">
        <v>3990</v>
      </c>
    </row>
    <row r="57" spans="1:11">
      <c r="A57" s="30" t="s">
        <v>262</v>
      </c>
      <c r="B57" s="31"/>
      <c r="C57" s="32" t="s">
        <v>185</v>
      </c>
      <c r="D57" s="32">
        <v>1</v>
      </c>
      <c r="E57" s="32">
        <v>1.0999999999999999E-2</v>
      </c>
      <c r="F57" s="32">
        <v>5.6000000000000001E-2</v>
      </c>
      <c r="G57" s="33">
        <v>-25.1</v>
      </c>
      <c r="H57" s="32">
        <v>0</v>
      </c>
      <c r="I57" s="34" t="str">
        <f t="shared" si="0"/>
        <v>R510A</v>
      </c>
      <c r="J57" s="36">
        <v>1.2</v>
      </c>
      <c r="K57" s="36">
        <v>1.2</v>
      </c>
    </row>
    <row r="58" spans="1:11">
      <c r="A58" s="30" t="s">
        <v>263</v>
      </c>
      <c r="B58" s="31"/>
      <c r="C58" s="32" t="s">
        <v>185</v>
      </c>
      <c r="D58" s="32">
        <v>1</v>
      </c>
      <c r="E58" s="32">
        <v>8.0000000000000002E-3</v>
      </c>
      <c r="F58" s="32">
        <v>3.7999999999999999E-2</v>
      </c>
      <c r="G58" s="33">
        <v>-42</v>
      </c>
      <c r="H58" s="32">
        <v>0</v>
      </c>
      <c r="I58" s="34" t="str">
        <f t="shared" si="0"/>
        <v>R511A</v>
      </c>
      <c r="J58" s="36">
        <v>2.9</v>
      </c>
      <c r="K58" s="36">
        <v>2.9</v>
      </c>
    </row>
    <row r="59" spans="1:11">
      <c r="A59" s="30" t="s">
        <v>264</v>
      </c>
      <c r="B59" s="31"/>
      <c r="C59" s="32" t="s">
        <v>201</v>
      </c>
      <c r="D59" s="32">
        <v>1</v>
      </c>
      <c r="E59" s="32">
        <v>2.5000000000000001E-2</v>
      </c>
      <c r="F59" s="32">
        <v>0.124</v>
      </c>
      <c r="G59" s="33">
        <v>-24</v>
      </c>
      <c r="H59" s="32">
        <v>0</v>
      </c>
      <c r="I59" s="34" t="str">
        <f t="shared" si="0"/>
        <v>R512A</v>
      </c>
      <c r="J59" s="35">
        <v>196</v>
      </c>
      <c r="K59" s="35">
        <v>196</v>
      </c>
    </row>
    <row r="60" spans="1:11">
      <c r="A60" s="30" t="s">
        <v>265</v>
      </c>
      <c r="B60" s="31"/>
      <c r="C60" s="32" t="s">
        <v>180</v>
      </c>
      <c r="D60" s="32">
        <v>2</v>
      </c>
      <c r="E60" s="32">
        <v>0.31900000000000001</v>
      </c>
      <c r="F60" s="32" t="s">
        <v>181</v>
      </c>
      <c r="G60" s="33">
        <v>-29.05</v>
      </c>
      <c r="H60" s="32">
        <v>0</v>
      </c>
      <c r="I60" s="34" t="str">
        <f t="shared" si="0"/>
        <v>R513A</v>
      </c>
      <c r="J60" s="36">
        <v>631.4</v>
      </c>
      <c r="K60" s="36">
        <v>573</v>
      </c>
    </row>
    <row r="61" spans="1:11">
      <c r="A61" s="30" t="s">
        <v>266</v>
      </c>
      <c r="B61" s="31"/>
      <c r="C61" s="32" t="s">
        <v>203</v>
      </c>
      <c r="D61" s="32"/>
      <c r="E61" s="32"/>
      <c r="F61" s="32"/>
      <c r="G61" s="33">
        <v>29</v>
      </c>
      <c r="H61" s="32"/>
      <c r="I61" s="34" t="str">
        <f t="shared" si="0"/>
        <v>R514A</v>
      </c>
      <c r="J61" s="36"/>
      <c r="K61" s="36">
        <v>2</v>
      </c>
    </row>
    <row r="62" spans="1:11">
      <c r="A62" s="30" t="s">
        <v>267</v>
      </c>
      <c r="B62" s="31"/>
      <c r="C62" s="32" t="s">
        <v>180</v>
      </c>
      <c r="D62" s="32"/>
      <c r="E62" s="32"/>
      <c r="F62" s="32"/>
      <c r="G62" s="33">
        <v>-18.899999999999999</v>
      </c>
      <c r="H62" s="32"/>
      <c r="I62" s="34" t="str">
        <f t="shared" si="0"/>
        <v>R515A</v>
      </c>
      <c r="J62" s="36"/>
      <c r="K62" s="36">
        <v>0</v>
      </c>
    </row>
    <row r="63" spans="1:11">
      <c r="A63" s="30" t="s">
        <v>268</v>
      </c>
      <c r="B63" s="31" t="s">
        <v>269</v>
      </c>
      <c r="C63" s="32" t="s">
        <v>185</v>
      </c>
      <c r="D63" s="32">
        <v>1</v>
      </c>
      <c r="E63" s="32">
        <v>1.0999999999999999E-2</v>
      </c>
      <c r="F63" s="32">
        <v>4.2999999999999997E-2</v>
      </c>
      <c r="G63" s="33">
        <v>-12</v>
      </c>
      <c r="H63" s="32">
        <v>0</v>
      </c>
      <c r="I63" s="34" t="str">
        <f t="shared" si="0"/>
        <v>R600a Isobutan</v>
      </c>
      <c r="J63" s="35">
        <v>3</v>
      </c>
      <c r="K63" s="35">
        <v>3</v>
      </c>
    </row>
    <row r="64" spans="1:11">
      <c r="A64" s="30" t="s">
        <v>270</v>
      </c>
      <c r="B64" s="31" t="s">
        <v>271</v>
      </c>
      <c r="C64" s="32" t="s">
        <v>185</v>
      </c>
      <c r="D64" s="32">
        <v>1</v>
      </c>
      <c r="E64" s="32">
        <v>8.0000000000000002E-3</v>
      </c>
      <c r="F64" s="32">
        <v>3.7999999999999999E-2</v>
      </c>
      <c r="G64" s="33">
        <v>27</v>
      </c>
      <c r="H64" s="32">
        <v>0</v>
      </c>
      <c r="I64" s="34" t="str">
        <f t="shared" si="0"/>
        <v>R601a Isopentan</v>
      </c>
      <c r="J64" s="35">
        <v>5</v>
      </c>
      <c r="K64" s="35">
        <v>5</v>
      </c>
    </row>
    <row r="65" spans="1:11">
      <c r="A65" s="30" t="s">
        <v>272</v>
      </c>
      <c r="B65" s="31"/>
      <c r="C65" s="32" t="s">
        <v>185</v>
      </c>
      <c r="D65" s="32">
        <v>1</v>
      </c>
      <c r="E65" s="32">
        <v>1.2999999999999999E-2</v>
      </c>
      <c r="F65" s="32">
        <v>6.4000000000000001E-2</v>
      </c>
      <c r="G65" s="33">
        <v>-25</v>
      </c>
      <c r="H65" s="32">
        <v>0</v>
      </c>
      <c r="I65" s="34" t="str">
        <f t="shared" si="0"/>
        <v>RE170</v>
      </c>
      <c r="J65" s="35">
        <v>1</v>
      </c>
      <c r="K65" s="35">
        <v>1</v>
      </c>
    </row>
    <row r="66" spans="1:11" ht="15.75" thickBot="1">
      <c r="A66" s="37" t="s">
        <v>273</v>
      </c>
      <c r="B66" s="38"/>
      <c r="C66" s="39"/>
      <c r="D66" s="39"/>
      <c r="E66" s="39"/>
      <c r="F66" s="39"/>
      <c r="G66" s="40"/>
      <c r="H66" s="39"/>
      <c r="I66" s="41" t="s">
        <v>274</v>
      </c>
      <c r="J66" s="42"/>
      <c r="K66" s="43"/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8</vt:i4>
      </vt:variant>
      <vt:variant>
        <vt:lpstr>Benannte Bereiche</vt:lpstr>
      </vt:variant>
      <vt:variant>
        <vt:i4>6</vt:i4>
      </vt:variant>
    </vt:vector>
  </HeadingPairs>
  <TitlesOfParts>
    <vt:vector size="14" baseType="lpstr">
      <vt:lpstr>Projektbeschreibung</vt:lpstr>
      <vt:lpstr>A - Thermische Gebäudesanierung</vt:lpstr>
      <vt:lpstr>B - Klimafreundlich Heizen</vt:lpstr>
      <vt:lpstr>C1 - Energiesparmaßnahmen</vt:lpstr>
      <vt:lpstr>C2 - Beleuchtungsoptimierung</vt:lpstr>
      <vt:lpstr>D - Kühlung</vt:lpstr>
      <vt:lpstr>Dropdownliste</vt:lpstr>
      <vt:lpstr>GWP-Liste</vt:lpstr>
      <vt:lpstr>'A - Thermische Gebäudesanierung'!Druckbereich</vt:lpstr>
      <vt:lpstr>'B - Klimafreundlich Heizen'!Druckbereich</vt:lpstr>
      <vt:lpstr>'C1 - Energiesparmaßnahmen'!Druckbereich</vt:lpstr>
      <vt:lpstr>'C2 - Beleuchtungsoptimierung'!Druckbereich</vt:lpstr>
      <vt:lpstr>Projektbeschreibung!Druckbereich</vt:lpstr>
      <vt:lpstr>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Technisch-wirtschaftliches Datenblatt Klimafitte Kulturbetriebe</dc:title>
  <dc:creator/>
  <cp:lastModifiedBy/>
  <dcterms:created xsi:type="dcterms:W3CDTF">2024-07-02T15:23:27Z</dcterms:created>
  <dcterms:modified xsi:type="dcterms:W3CDTF">2025-07-28T12:50:32Z</dcterms:modified>
</cp:coreProperties>
</file>